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126"/>
  <workbookPr/>
  <mc:AlternateContent xmlns:mc="http://schemas.openxmlformats.org/markup-compatibility/2006">
    <mc:Choice Requires="x15">
      <x15ac:absPath xmlns:x15ac="http://schemas.microsoft.com/office/spreadsheetml/2010/11/ac" url="\\VWPBRSAOFIL171.systra.info\projetos\CARGI Es FeGrao\Documentos em Elaboração\Terraplenagem\02 ESTUDOS DEFINITIVOS\Bruckner\Z_MEMORIAS\FINALIZADOS\"/>
    </mc:Choice>
  </mc:AlternateContent>
  <xr:revisionPtr revIDLastSave="0" documentId="13_ncr:1_{4BF06907-2617-4259-BFD2-C6A930D7A883}" xr6:coauthVersionLast="40" xr6:coauthVersionMax="40" xr10:uidLastSave="{00000000-0000-0000-0000-000000000000}"/>
  <bookViews>
    <workbookView xWindow="0" yWindow="60" windowWidth="28800" windowHeight="11775" xr2:uid="{00000000-000D-0000-FFFF-FFFF00000000}"/>
  </bookViews>
  <sheets>
    <sheet name="Plan1" sheetId="1" r:id="rId1"/>
    <sheet name="Plan2" sheetId="2" r:id="rId2"/>
  </sheets>
  <definedNames>
    <definedName name="_xlnm._FilterDatabase" localSheetId="0" hidden="1">Plan1!$A$3:$Z$26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29" i="1" l="1"/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T26" i="1" l="1"/>
  <c r="S26" i="1"/>
  <c r="R26" i="1"/>
  <c r="Q26" i="1"/>
  <c r="P26" i="1"/>
  <c r="O26" i="1"/>
  <c r="N26" i="1"/>
  <c r="T25" i="1"/>
  <c r="S25" i="1"/>
  <c r="R25" i="1"/>
  <c r="Q25" i="1"/>
  <c r="P25" i="1"/>
  <c r="O25" i="1"/>
  <c r="N25" i="1"/>
  <c r="T24" i="1"/>
  <c r="S24" i="1"/>
  <c r="R24" i="1"/>
  <c r="Q24" i="1"/>
  <c r="P24" i="1"/>
  <c r="O24" i="1"/>
  <c r="N24" i="1"/>
  <c r="T23" i="1"/>
  <c r="S23" i="1"/>
  <c r="R23" i="1"/>
  <c r="Q23" i="1"/>
  <c r="P23" i="1"/>
  <c r="O23" i="1"/>
  <c r="N23" i="1"/>
  <c r="T22" i="1"/>
  <c r="S22" i="1"/>
  <c r="R22" i="1"/>
  <c r="Q22" i="1"/>
  <c r="P22" i="1"/>
  <c r="O22" i="1"/>
  <c r="N22" i="1"/>
  <c r="T21" i="1"/>
  <c r="S21" i="1"/>
  <c r="R21" i="1"/>
  <c r="Q21" i="1"/>
  <c r="P21" i="1"/>
  <c r="O21" i="1"/>
  <c r="N21" i="1"/>
  <c r="T20" i="1"/>
  <c r="S20" i="1"/>
  <c r="R20" i="1"/>
  <c r="Q20" i="1"/>
  <c r="P20" i="1"/>
  <c r="O20" i="1"/>
  <c r="N20" i="1"/>
  <c r="T19" i="1"/>
  <c r="S19" i="1"/>
  <c r="R19" i="1"/>
  <c r="Q19" i="1"/>
  <c r="P19" i="1"/>
  <c r="O19" i="1"/>
  <c r="N19" i="1"/>
  <c r="T18" i="1"/>
  <c r="S18" i="1"/>
  <c r="R18" i="1"/>
  <c r="Q18" i="1"/>
  <c r="P18" i="1"/>
  <c r="O18" i="1"/>
  <c r="N18" i="1"/>
  <c r="N5" i="1"/>
  <c r="O5" i="1"/>
  <c r="P5" i="1"/>
  <c r="Q5" i="1"/>
  <c r="R5" i="1"/>
  <c r="S5" i="1"/>
  <c r="T5" i="1"/>
  <c r="N6" i="1"/>
  <c r="O6" i="1"/>
  <c r="P6" i="1"/>
  <c r="Q6" i="1"/>
  <c r="R6" i="1"/>
  <c r="S6" i="1"/>
  <c r="T6" i="1"/>
  <c r="N7" i="1"/>
  <c r="O7" i="1"/>
  <c r="P7" i="1"/>
  <c r="Q7" i="1"/>
  <c r="R7" i="1"/>
  <c r="S7" i="1"/>
  <c r="T7" i="1"/>
  <c r="N8" i="1"/>
  <c r="O8" i="1"/>
  <c r="P8" i="1"/>
  <c r="Q8" i="1"/>
  <c r="R8" i="1"/>
  <c r="S8" i="1"/>
  <c r="T8" i="1"/>
  <c r="N9" i="1"/>
  <c r="O9" i="1"/>
  <c r="P9" i="1"/>
  <c r="Q9" i="1"/>
  <c r="R9" i="1"/>
  <c r="S9" i="1"/>
  <c r="T9" i="1"/>
  <c r="N10" i="1"/>
  <c r="O10" i="1"/>
  <c r="P10" i="1"/>
  <c r="Q10" i="1"/>
  <c r="R10" i="1"/>
  <c r="S10" i="1"/>
  <c r="T10" i="1"/>
  <c r="N11" i="1"/>
  <c r="O11" i="1"/>
  <c r="P11" i="1"/>
  <c r="Q11" i="1"/>
  <c r="R11" i="1"/>
  <c r="S11" i="1"/>
  <c r="T11" i="1"/>
  <c r="N12" i="1"/>
  <c r="O12" i="1"/>
  <c r="P12" i="1"/>
  <c r="Q12" i="1"/>
  <c r="R12" i="1"/>
  <c r="S12" i="1"/>
  <c r="T12" i="1"/>
  <c r="N13" i="1"/>
  <c r="O13" i="1"/>
  <c r="P13" i="1"/>
  <c r="Q13" i="1"/>
  <c r="R13" i="1"/>
  <c r="S13" i="1"/>
  <c r="T13" i="1"/>
  <c r="N14" i="1"/>
  <c r="O14" i="1"/>
  <c r="P14" i="1"/>
  <c r="Q14" i="1"/>
  <c r="R14" i="1"/>
  <c r="S14" i="1"/>
  <c r="T14" i="1"/>
  <c r="N15" i="1"/>
  <c r="O15" i="1"/>
  <c r="P15" i="1"/>
  <c r="Q15" i="1"/>
  <c r="R15" i="1"/>
  <c r="S15" i="1"/>
  <c r="T15" i="1"/>
  <c r="N16" i="1"/>
  <c r="O16" i="1"/>
  <c r="P16" i="1"/>
  <c r="Q16" i="1"/>
  <c r="R16" i="1"/>
  <c r="S16" i="1"/>
  <c r="T16" i="1"/>
  <c r="A5" i="1" l="1"/>
  <c r="B5" i="1"/>
  <c r="C5" i="1"/>
  <c r="D5" i="1"/>
  <c r="E5" i="1"/>
  <c r="F5" i="1"/>
  <c r="G5" i="1"/>
  <c r="A6" i="1"/>
  <c r="B6" i="1"/>
  <c r="C6" i="1"/>
  <c r="D6" i="1"/>
  <c r="E6" i="1"/>
  <c r="F6" i="1"/>
  <c r="G6" i="1"/>
  <c r="A7" i="1"/>
  <c r="B7" i="1"/>
  <c r="C7" i="1"/>
  <c r="D7" i="1"/>
  <c r="E7" i="1"/>
  <c r="F7" i="1"/>
  <c r="G7" i="1"/>
  <c r="A8" i="1"/>
  <c r="B8" i="1"/>
  <c r="C8" i="1"/>
  <c r="D8" i="1"/>
  <c r="E8" i="1"/>
  <c r="F8" i="1"/>
  <c r="G8" i="1"/>
  <c r="A9" i="1"/>
  <c r="B9" i="1"/>
  <c r="C9" i="1"/>
  <c r="D9" i="1"/>
  <c r="E9" i="1"/>
  <c r="F9" i="1"/>
  <c r="G9" i="1"/>
  <c r="A10" i="1"/>
  <c r="B10" i="1"/>
  <c r="C10" i="1"/>
  <c r="D10" i="1"/>
  <c r="E10" i="1"/>
  <c r="F10" i="1"/>
  <c r="G10" i="1"/>
  <c r="A11" i="1"/>
  <c r="B11" i="1"/>
  <c r="C11" i="1"/>
  <c r="D11" i="1"/>
  <c r="E11" i="1"/>
  <c r="F11" i="1"/>
  <c r="G11" i="1"/>
  <c r="A12" i="1"/>
  <c r="B12" i="1"/>
  <c r="C12" i="1"/>
  <c r="D12" i="1"/>
  <c r="E12" i="1"/>
  <c r="F12" i="1"/>
  <c r="G12" i="1"/>
  <c r="A13" i="1"/>
  <c r="B13" i="1"/>
  <c r="C13" i="1"/>
  <c r="D13" i="1"/>
  <c r="E13" i="1"/>
  <c r="F13" i="1"/>
  <c r="G13" i="1"/>
  <c r="A14" i="1"/>
  <c r="B14" i="1"/>
  <c r="C14" i="1"/>
  <c r="D14" i="1"/>
  <c r="E14" i="1"/>
  <c r="F14" i="1"/>
  <c r="G14" i="1"/>
  <c r="A15" i="1"/>
  <c r="B15" i="1"/>
  <c r="C15" i="1"/>
  <c r="D15" i="1"/>
  <c r="E15" i="1"/>
  <c r="F15" i="1"/>
  <c r="G15" i="1"/>
  <c r="A16" i="1"/>
  <c r="B16" i="1"/>
  <c r="C16" i="1"/>
  <c r="D16" i="1"/>
  <c r="E16" i="1"/>
  <c r="F16" i="1"/>
  <c r="G16" i="1"/>
  <c r="A17" i="1"/>
  <c r="B17" i="1"/>
  <c r="C17" i="1"/>
  <c r="D17" i="1"/>
  <c r="E17" i="1"/>
  <c r="F17" i="1"/>
  <c r="G17" i="1"/>
  <c r="A18" i="1"/>
  <c r="B18" i="1"/>
  <c r="C18" i="1"/>
  <c r="D18" i="1"/>
  <c r="E18" i="1"/>
  <c r="F18" i="1"/>
  <c r="G18" i="1"/>
  <c r="A19" i="1"/>
  <c r="B19" i="1"/>
  <c r="C19" i="1"/>
  <c r="D19" i="1"/>
  <c r="E19" i="1"/>
  <c r="F19" i="1"/>
  <c r="G19" i="1"/>
  <c r="A20" i="1"/>
  <c r="B20" i="1"/>
  <c r="C20" i="1"/>
  <c r="D20" i="1"/>
  <c r="E20" i="1"/>
  <c r="F20" i="1"/>
  <c r="G20" i="1"/>
  <c r="A21" i="1"/>
  <c r="B21" i="1"/>
  <c r="C21" i="1"/>
  <c r="D21" i="1"/>
  <c r="E21" i="1"/>
  <c r="F21" i="1"/>
  <c r="G21" i="1"/>
  <c r="A22" i="1"/>
  <c r="B22" i="1"/>
  <c r="C22" i="1"/>
  <c r="D22" i="1"/>
  <c r="E22" i="1"/>
  <c r="F22" i="1"/>
  <c r="G22" i="1"/>
  <c r="A23" i="1"/>
  <c r="B23" i="1"/>
  <c r="C23" i="1"/>
  <c r="D23" i="1"/>
  <c r="E23" i="1"/>
  <c r="F23" i="1"/>
  <c r="G23" i="1"/>
  <c r="A24" i="1"/>
  <c r="B24" i="1"/>
  <c r="C24" i="1"/>
  <c r="D24" i="1"/>
  <c r="E24" i="1"/>
  <c r="F24" i="1"/>
  <c r="G24" i="1"/>
  <c r="A25" i="1"/>
  <c r="B25" i="1"/>
  <c r="C25" i="1"/>
  <c r="D25" i="1"/>
  <c r="E25" i="1"/>
  <c r="F25" i="1"/>
  <c r="G25" i="1"/>
  <c r="A26" i="1"/>
  <c r="B26" i="1"/>
  <c r="C26" i="1"/>
  <c r="D26" i="1"/>
  <c r="E26" i="1"/>
  <c r="F26" i="1"/>
  <c r="G26" i="1"/>
</calcChain>
</file>

<file path=xl/sharedStrings.xml><?xml version="1.0" encoding="utf-8"?>
<sst xmlns="http://schemas.openxmlformats.org/spreadsheetml/2006/main" count="303" uniqueCount="77">
  <si>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</si>
  <si>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</si>
  <si>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</si>
  <si>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</si>
  <si>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</si>
  <si>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</si>
  <si>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</si>
  <si>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</si>
  <si>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</si>
  <si>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</si>
  <si>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</si>
  <si>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</si>
  <si>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</si>
  <si>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</si>
  <si>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</si>
  <si>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</si>
  <si>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C-2</t>
  </si>
  <si>
    <t>A-5</t>
  </si>
  <si>
    <t>A-3</t>
  </si>
  <si>
    <t>C-3</t>
  </si>
  <si>
    <t>A-4</t>
  </si>
  <si>
    <t>C-4</t>
  </si>
  <si>
    <t>C-5</t>
  </si>
  <si>
    <t>A-6</t>
  </si>
  <si>
    <t>C-6</t>
  </si>
  <si>
    <t>C-8</t>
  </si>
  <si>
    <t>A-7</t>
  </si>
  <si>
    <t>C-9</t>
  </si>
  <si>
    <t>A-8</t>
  </si>
  <si>
    <t>C-7</t>
  </si>
  <si>
    <t>A-9</t>
  </si>
  <si>
    <t>A-10</t>
  </si>
  <si>
    <t>C-10</t>
  </si>
  <si>
    <t>A-11</t>
  </si>
  <si>
    <t>C-11</t>
  </si>
  <si>
    <t>A-12</t>
  </si>
  <si>
    <t>C-12</t>
  </si>
  <si>
    <t>C-13</t>
  </si>
  <si>
    <t>A-13</t>
  </si>
  <si>
    <t>A-15</t>
  </si>
  <si>
    <t>A-14</t>
  </si>
  <si>
    <t>C-14</t>
  </si>
  <si>
    <t>C-15</t>
  </si>
  <si>
    <t>A-19</t>
  </si>
  <si>
    <t>A-20</t>
  </si>
  <si>
    <t>A-16</t>
  </si>
  <si>
    <t>C-16</t>
  </si>
  <si>
    <t>C-17</t>
  </si>
  <si>
    <t>A-17</t>
  </si>
  <si>
    <t>A-18</t>
  </si>
  <si>
    <t>C-18</t>
  </si>
  <si>
    <t>C-19</t>
  </si>
  <si>
    <t>C-20</t>
  </si>
  <si>
    <t>A-21</t>
  </si>
  <si>
    <t>C-21</t>
  </si>
  <si>
    <t>A-23</t>
  </si>
  <si>
    <t>A-22</t>
  </si>
  <si>
    <t>C-22</t>
  </si>
  <si>
    <t>C-23</t>
  </si>
  <si>
    <t>C-24</t>
  </si>
  <si>
    <t>A-24</t>
  </si>
  <si>
    <t>Corte entre as estacas</t>
  </si>
  <si>
    <t>A-25</t>
  </si>
  <si>
    <t>C-25</t>
  </si>
  <si>
    <t>A-26</t>
  </si>
  <si>
    <t>C-26</t>
  </si>
  <si>
    <t>C-27</t>
  </si>
  <si>
    <t>A-27</t>
  </si>
  <si>
    <t>A-28</t>
  </si>
  <si>
    <t>ACESSO BASE AÉREA</t>
  </si>
  <si>
    <t>LOCAL</t>
  </si>
  <si>
    <t>Comp. Lateral</t>
  </si>
  <si>
    <t>Comp. Longitudinal</t>
  </si>
  <si>
    <t>Aterro Rodoviário</t>
  </si>
  <si>
    <t>BF - Alargamento de aterro</t>
  </si>
  <si>
    <t>km 280+920 AO km 312+082</t>
  </si>
  <si>
    <t>TRECHO 6 DE TERRAPLENAGEM-PA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</si>
</sst>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2" fontId="1" fillId="0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1" fontId="2" fillId="0" borderId="7" xfId="0" applyNumberFormat="1" applyFont="1" applyFill="1" applyBorder="1" applyAlignment="1">
      <alignment horizontal="left" vertical="center"/>
    </xf>
    <xf numFmtId="2" fontId="1" fillId="0" borderId="9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right" vertical="center" indent="1"/>
    </xf>
    <xf numFmtId="0" fontId="0" fillId="2" borderId="0" xfId="0" applyFill="1"/>
    <xf numFmtId="0" fontId="0" fillId="3" borderId="0" xfId="0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0" xfId="0" applyFill="1"/>
    <xf numFmtId="0" fontId="3" fillId="0" borderId="11" xfId="0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</cellXfs>
  <cellStyles count="1">
    <cellStyle name="Normal" xfId="0" builtinId="0"/>
  </cellStyles>
  <dxfs count="16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29"/>
  <sheetViews>
    <sheetView showGridLines="0" tabSelected="1" topLeftCell="G1" zoomScaleNormal="100" workbookViewId="0">
      <selection activeCell="R29" sqref="R29"/>
    </sheetView>
  </sheetViews>
  <sheetFormatPr defaultRowHeight="15" x14ac:dyDescent="0.25"/>
  <cols>
    <col min="1" max="1" width="3.85546875" style="20" bestFit="1" customWidth="1"/>
    <col min="2" max="2" width="2" style="20" bestFit="1" customWidth="1"/>
    <col min="3" max="3" width="6.42578125" style="20" bestFit="1" customWidth="1"/>
    <col min="4" max="4" width="2" style="20" bestFit="1" customWidth="1"/>
    <col min="5" max="5" width="4.140625" style="20" customWidth="1"/>
    <col min="6" max="6" width="2" style="20" bestFit="1" customWidth="1"/>
    <col min="7" max="7" width="6.42578125" style="20" bestFit="1" customWidth="1"/>
    <col min="8" max="8" width="5.42578125" style="20" bestFit="1" customWidth="1"/>
    <col min="9" max="9" width="10.140625" style="20" bestFit="1" customWidth="1"/>
    <col min="10" max="11" width="8.7109375" style="20" bestFit="1" customWidth="1"/>
    <col min="12" max="12" width="5.42578125" style="20" bestFit="1" customWidth="1"/>
    <col min="13" max="13" width="6.5703125" style="20" bestFit="1" customWidth="1"/>
    <col min="14" max="14" width="4" style="20" bestFit="1" customWidth="1"/>
    <col min="15" max="15" width="2" style="20" bestFit="1" customWidth="1"/>
    <col min="16" max="16" width="6.42578125" style="20" bestFit="1" customWidth="1"/>
    <col min="17" max="17" width="2" style="20" bestFit="1" customWidth="1"/>
    <col min="18" max="18" width="5" style="20" bestFit="1" customWidth="1"/>
    <col min="19" max="19" width="2" style="20" bestFit="1" customWidth="1"/>
    <col min="20" max="20" width="6.42578125" style="20" bestFit="1" customWidth="1"/>
    <col min="21" max="21" width="11.5703125" style="20" customWidth="1"/>
    <col min="22" max="22" width="26.5703125" style="20" customWidth="1"/>
    <col min="23" max="23" width="3" style="20" bestFit="1" customWidth="1"/>
    <col min="24" max="25" width="9.140625" style="20"/>
    <col min="26" max="26" width="10.140625" style="20" bestFit="1" customWidth="1"/>
    <col min="27" max="16384" width="9.140625" style="20"/>
  </cols>
  <sheetData>
    <row r="1" spans="1:26" ht="23.25" customHeight="1" x14ac:dyDescent="0.25">
      <c r="A1" s="34" t="s">
        <v>76</v>
      </c>
      <c r="B1" s="34"/>
      <c r="C1" s="34"/>
      <c r="D1" s="34"/>
      <c r="E1" s="34"/>
      <c r="F1" s="34"/>
      <c r="G1" s="34"/>
      <c r="H1" s="34"/>
      <c r="I1" s="34"/>
      <c r="J1" s="34" t="s">
        <v>75</v>
      </c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</row>
    <row r="2" spans="1:26" x14ac:dyDescent="0.25">
      <c r="A2" s="32" t="s">
        <v>61</v>
      </c>
      <c r="B2" s="27"/>
      <c r="C2" s="27"/>
      <c r="D2" s="27"/>
      <c r="E2" s="27"/>
      <c r="F2" s="27"/>
      <c r="G2" s="28"/>
      <c r="H2" s="21" t="s">
        <v>0</v>
      </c>
      <c r="I2" s="25" t="s">
        <v>1</v>
      </c>
      <c r="J2" s="25"/>
      <c r="K2" s="25"/>
      <c r="L2" s="21" t="s">
        <v>14</v>
      </c>
      <c r="M2" s="21" t="s">
        <v>2</v>
      </c>
      <c r="N2" s="26" t="s">
        <v>3</v>
      </c>
      <c r="O2" s="27"/>
      <c r="P2" s="27"/>
      <c r="Q2" s="27"/>
      <c r="R2" s="27"/>
      <c r="S2" s="27"/>
      <c r="T2" s="28"/>
      <c r="U2" s="24" t="s">
        <v>70</v>
      </c>
      <c r="V2" s="22" t="s">
        <v>4</v>
      </c>
    </row>
    <row r="3" spans="1:26" x14ac:dyDescent="0.25">
      <c r="A3" s="33"/>
      <c r="B3" s="30"/>
      <c r="C3" s="30"/>
      <c r="D3" s="30"/>
      <c r="E3" s="30"/>
      <c r="F3" s="30"/>
      <c r="G3" s="31"/>
      <c r="H3" s="13" t="s">
        <v>5</v>
      </c>
      <c r="I3" s="14" t="s">
        <v>6</v>
      </c>
      <c r="J3" s="13" t="s">
        <v>7</v>
      </c>
      <c r="K3" s="13" t="s">
        <v>8</v>
      </c>
      <c r="L3" s="13" t="s">
        <v>9</v>
      </c>
      <c r="M3" s="13" t="s">
        <v>5</v>
      </c>
      <c r="N3" s="29"/>
      <c r="O3" s="30"/>
      <c r="P3" s="30"/>
      <c r="Q3" s="30"/>
      <c r="R3" s="30"/>
      <c r="S3" s="30"/>
      <c r="T3" s="31"/>
      <c r="U3" s="25"/>
      <c r="V3" s="23"/>
    </row>
    <row r="4" spans="1:26" ht="15.75" x14ac:dyDescent="0.25">
      <c r="A4" s="11"/>
      <c r="B4" s="6"/>
      <c r="C4" s="12"/>
      <c r="D4" s="8"/>
      <c r="E4" s="9"/>
      <c r="F4" s="6"/>
      <c r="G4" s="12"/>
      <c r="H4" s="18"/>
      <c r="I4" s="2">
        <v>945</v>
      </c>
      <c r="J4" s="3"/>
      <c r="K4" s="3"/>
      <c r="L4" s="4">
        <v>0.05</v>
      </c>
      <c r="M4" s="19"/>
      <c r="N4" s="5"/>
      <c r="O4" s="6"/>
      <c r="P4" s="7"/>
      <c r="Q4" s="8"/>
      <c r="R4" s="9"/>
      <c r="S4" s="6"/>
      <c r="T4" s="7"/>
      <c r="U4" s="1"/>
      <c r="V4" s="10" t="s">
        <v>71</v>
      </c>
    </row>
    <row r="5" spans="1:26" x14ac:dyDescent="0.25">
      <c r="A5" s="5">
        <f>VLOOKUP($H5,Plan2!$A$4:$H$30,2,FALSE)</f>
        <v>282</v>
      </c>
      <c r="B5" s="6" t="str">
        <f>VLOOKUP($H5,Plan2!$A$4:$H$30,3,FALSE)</f>
        <v>+</v>
      </c>
      <c r="C5" s="12">
        <f>VLOOKUP($H5,Plan2!$A$4:$H$30,4,FALSE)</f>
        <v>80</v>
      </c>
      <c r="D5" s="8" t="str">
        <f>VLOOKUP($H5,Plan2!$A$4:$H$30,5,FALSE)</f>
        <v>A</v>
      </c>
      <c r="E5" s="9">
        <f>VLOOKUP($H5,Plan2!$A$4:$H$30,6,FALSE)</f>
        <v>282</v>
      </c>
      <c r="F5" s="6" t="str">
        <f>VLOOKUP($H5,Plan2!$A$4:$H$30,7,FALSE)</f>
        <v>+</v>
      </c>
      <c r="G5" s="12">
        <f>VLOOKUP($H5,Plan2!$A$4:$H$30,8,FALSE)</f>
        <v>280</v>
      </c>
      <c r="H5" s="18" t="s">
        <v>50</v>
      </c>
      <c r="I5" s="2">
        <f t="shared" ref="I5:I26" si="0">Z5-J5</f>
        <v>3742</v>
      </c>
      <c r="J5" s="2"/>
      <c r="K5" s="3"/>
      <c r="L5" s="4">
        <v>0.1</v>
      </c>
      <c r="M5" s="19" t="s">
        <v>49</v>
      </c>
      <c r="N5" s="5">
        <f>VLOOKUP($M5,Plan2!$L$4:$S$31,2,FALSE)</f>
        <v>280</v>
      </c>
      <c r="O5" s="6" t="str">
        <f>VLOOKUP($M5,Plan2!$L$4:$S$31,3,FALSE)</f>
        <v>+</v>
      </c>
      <c r="P5" s="7">
        <f>VLOOKUP($M5,Plan2!$L$4:$S$31,4,FALSE)</f>
        <v>880</v>
      </c>
      <c r="Q5" s="8" t="str">
        <f>VLOOKUP($M5,Plan2!$L$4:$S$31,5,FALSE)</f>
        <v>A</v>
      </c>
      <c r="R5" s="9">
        <f>VLOOKUP($M5,Plan2!$L$4:$S$31,6,FALSE)</f>
        <v>282</v>
      </c>
      <c r="S5" s="6" t="str">
        <f>VLOOKUP($M5,Plan2!$L$4:$S$31,7,FALSE)</f>
        <v>+</v>
      </c>
      <c r="T5" s="7">
        <f>VLOOKUP($M5,Plan2!$L$4:$S$31,8,FALSE)</f>
        <v>100</v>
      </c>
      <c r="U5" s="1"/>
      <c r="V5" s="10" t="s">
        <v>72</v>
      </c>
      <c r="W5" s="20">
        <v>21</v>
      </c>
      <c r="Z5" s="2">
        <v>3742</v>
      </c>
    </row>
    <row r="6" spans="1:26" x14ac:dyDescent="0.25">
      <c r="A6" s="5">
        <f>VLOOKUP($H6,Plan2!$A$4:$H$30,2,FALSE)</f>
        <v>282</v>
      </c>
      <c r="B6" s="6" t="str">
        <f>VLOOKUP($H6,Plan2!$A$4:$H$30,3,FALSE)</f>
        <v>+</v>
      </c>
      <c r="C6" s="12">
        <f>VLOOKUP($H6,Plan2!$A$4:$H$30,4,FALSE)</f>
        <v>400</v>
      </c>
      <c r="D6" s="8" t="str">
        <f>VLOOKUP($H6,Plan2!$A$4:$H$30,5,FALSE)</f>
        <v>A</v>
      </c>
      <c r="E6" s="9">
        <f>VLOOKUP($H6,Plan2!$A$4:$H$30,6,FALSE)</f>
        <v>283</v>
      </c>
      <c r="F6" s="6" t="str">
        <f>VLOOKUP($H6,Plan2!$A$4:$H$30,7,FALSE)</f>
        <v>+</v>
      </c>
      <c r="G6" s="12">
        <f>VLOOKUP($H6,Plan2!$A$4:$H$30,8,FALSE)</f>
        <v>600</v>
      </c>
      <c r="H6" s="18" t="s">
        <v>51</v>
      </c>
      <c r="I6" s="2">
        <f t="shared" si="0"/>
        <v>247778</v>
      </c>
      <c r="J6" s="2"/>
      <c r="K6" s="3"/>
      <c r="L6" s="4">
        <v>1.3</v>
      </c>
      <c r="M6" s="19" t="s">
        <v>49</v>
      </c>
      <c r="N6" s="5">
        <f>VLOOKUP($M6,Plan2!$L$4:$S$31,2,FALSE)</f>
        <v>280</v>
      </c>
      <c r="O6" s="6" t="str">
        <f>VLOOKUP($M6,Plan2!$L$4:$S$31,3,FALSE)</f>
        <v>+</v>
      </c>
      <c r="P6" s="7">
        <f>VLOOKUP($M6,Plan2!$L$4:$S$31,4,FALSE)</f>
        <v>880</v>
      </c>
      <c r="Q6" s="8" t="str">
        <f>VLOOKUP($M6,Plan2!$L$4:$S$31,5,FALSE)</f>
        <v>A</v>
      </c>
      <c r="R6" s="9">
        <f>VLOOKUP($M6,Plan2!$L$4:$S$31,6,FALSE)</f>
        <v>282</v>
      </c>
      <c r="S6" s="6" t="str">
        <f>VLOOKUP($M6,Plan2!$L$4:$S$31,7,FALSE)</f>
        <v>+</v>
      </c>
      <c r="T6" s="7">
        <f>VLOOKUP($M6,Plan2!$L$4:$S$31,8,FALSE)</f>
        <v>100</v>
      </c>
      <c r="U6" s="1"/>
      <c r="V6" s="10" t="s">
        <v>72</v>
      </c>
      <c r="W6" s="20">
        <v>22</v>
      </c>
      <c r="Z6" s="2">
        <v>247778</v>
      </c>
    </row>
    <row r="7" spans="1:26" x14ac:dyDescent="0.25">
      <c r="A7" s="5">
        <f>VLOOKUP($H7,Plan2!$A$4:$H$30,2,FALSE)</f>
        <v>282</v>
      </c>
      <c r="B7" s="6" t="str">
        <f>VLOOKUP($H7,Plan2!$A$4:$H$30,3,FALSE)</f>
        <v>+</v>
      </c>
      <c r="C7" s="12">
        <f>VLOOKUP($H7,Plan2!$A$4:$H$30,4,FALSE)</f>
        <v>400</v>
      </c>
      <c r="D7" s="8" t="str">
        <f>VLOOKUP($H7,Plan2!$A$4:$H$30,5,FALSE)</f>
        <v>A</v>
      </c>
      <c r="E7" s="9">
        <f>VLOOKUP($H7,Plan2!$A$4:$H$30,6,FALSE)</f>
        <v>283</v>
      </c>
      <c r="F7" s="6" t="str">
        <f>VLOOKUP($H7,Plan2!$A$4:$H$30,7,FALSE)</f>
        <v>+</v>
      </c>
      <c r="G7" s="12">
        <f>VLOOKUP($H7,Plan2!$A$4:$H$30,8,FALSE)</f>
        <v>600</v>
      </c>
      <c r="H7" s="18" t="s">
        <v>51</v>
      </c>
      <c r="I7" s="2">
        <f t="shared" si="0"/>
        <v>2681</v>
      </c>
      <c r="J7" s="2"/>
      <c r="K7" s="3"/>
      <c r="L7" s="4">
        <v>0.1</v>
      </c>
      <c r="M7" s="19" t="s">
        <v>43</v>
      </c>
      <c r="N7" s="5">
        <f>VLOOKUP($M7,Plan2!$L$4:$S$31,2,FALSE)</f>
        <v>282</v>
      </c>
      <c r="O7" s="6" t="str">
        <f>VLOOKUP($M7,Plan2!$L$4:$S$31,3,FALSE)</f>
        <v>+</v>
      </c>
      <c r="P7" s="7">
        <f>VLOOKUP($M7,Plan2!$L$4:$S$31,4,FALSE)</f>
        <v>260</v>
      </c>
      <c r="Q7" s="8" t="str">
        <f>VLOOKUP($M7,Plan2!$L$4:$S$31,5,FALSE)</f>
        <v>A</v>
      </c>
      <c r="R7" s="9">
        <f>VLOOKUP($M7,Plan2!$L$4:$S$31,6,FALSE)</f>
        <v>282</v>
      </c>
      <c r="S7" s="6" t="str">
        <f>VLOOKUP($M7,Plan2!$L$4:$S$31,7,FALSE)</f>
        <v>+</v>
      </c>
      <c r="T7" s="7">
        <f>VLOOKUP($M7,Plan2!$L$4:$S$31,8,FALSE)</f>
        <v>420</v>
      </c>
      <c r="U7" s="1"/>
      <c r="V7" s="10" t="s">
        <v>72</v>
      </c>
      <c r="W7" s="20">
        <v>23</v>
      </c>
      <c r="Z7" s="2">
        <v>2681</v>
      </c>
    </row>
    <row r="8" spans="1:26" x14ac:dyDescent="0.25">
      <c r="A8" s="5">
        <f>VLOOKUP($H8,Plan2!$A$4:$H$30,2,FALSE)</f>
        <v>284</v>
      </c>
      <c r="B8" s="6" t="str">
        <f>VLOOKUP($H8,Plan2!$A$4:$H$30,3,FALSE)</f>
        <v>+</v>
      </c>
      <c r="C8" s="12">
        <f>VLOOKUP($H8,Plan2!$A$4:$H$30,4,FALSE)</f>
        <v>400</v>
      </c>
      <c r="D8" s="8" t="str">
        <f>VLOOKUP($H8,Plan2!$A$4:$H$30,5,FALSE)</f>
        <v>A</v>
      </c>
      <c r="E8" s="9">
        <f>VLOOKUP($H8,Plan2!$A$4:$H$30,6,FALSE)</f>
        <v>286</v>
      </c>
      <c r="F8" s="6" t="str">
        <f>VLOOKUP($H8,Plan2!$A$4:$H$30,7,FALSE)</f>
        <v>+</v>
      </c>
      <c r="G8" s="12">
        <f>VLOOKUP($H8,Plan2!$A$4:$H$30,8,FALSE)</f>
        <v>520</v>
      </c>
      <c r="H8" s="18" t="s">
        <v>52</v>
      </c>
      <c r="I8" s="2">
        <f t="shared" si="0"/>
        <v>160322</v>
      </c>
      <c r="J8" s="2"/>
      <c r="K8" s="3"/>
      <c r="L8" s="4">
        <v>4.7</v>
      </c>
      <c r="M8" s="19" t="s">
        <v>49</v>
      </c>
      <c r="N8" s="5">
        <f>VLOOKUP($M8,Plan2!$L$4:$S$31,2,FALSE)</f>
        <v>280</v>
      </c>
      <c r="O8" s="6" t="str">
        <f>VLOOKUP($M8,Plan2!$L$4:$S$31,3,FALSE)</f>
        <v>+</v>
      </c>
      <c r="P8" s="7">
        <f>VLOOKUP($M8,Plan2!$L$4:$S$31,4,FALSE)</f>
        <v>880</v>
      </c>
      <c r="Q8" s="8" t="str">
        <f>VLOOKUP($M8,Plan2!$L$4:$S$31,5,FALSE)</f>
        <v>A</v>
      </c>
      <c r="R8" s="9">
        <f>VLOOKUP($M8,Plan2!$L$4:$S$31,6,FALSE)</f>
        <v>282</v>
      </c>
      <c r="S8" s="6" t="str">
        <f>VLOOKUP($M8,Plan2!$L$4:$S$31,7,FALSE)</f>
        <v>+</v>
      </c>
      <c r="T8" s="7">
        <f>VLOOKUP($M8,Plan2!$L$4:$S$31,8,FALSE)</f>
        <v>100</v>
      </c>
      <c r="U8" s="1"/>
      <c r="V8" s="10" t="s">
        <v>72</v>
      </c>
      <c r="W8" s="20">
        <v>24</v>
      </c>
      <c r="Z8" s="2">
        <v>160322</v>
      </c>
    </row>
    <row r="9" spans="1:26" x14ac:dyDescent="0.25">
      <c r="A9" s="5">
        <f>VLOOKUP($H9,Plan2!$A$4:$H$30,2,FALSE)</f>
        <v>284</v>
      </c>
      <c r="B9" s="6" t="str">
        <f>VLOOKUP($H9,Plan2!$A$4:$H$30,3,FALSE)</f>
        <v>+</v>
      </c>
      <c r="C9" s="12">
        <f>VLOOKUP($H9,Plan2!$A$4:$H$30,4,FALSE)</f>
        <v>400</v>
      </c>
      <c r="D9" s="8" t="str">
        <f>VLOOKUP($H9,Plan2!$A$4:$H$30,5,FALSE)</f>
        <v>A</v>
      </c>
      <c r="E9" s="9">
        <f>VLOOKUP($H9,Plan2!$A$4:$H$30,6,FALSE)</f>
        <v>286</v>
      </c>
      <c r="F9" s="6" t="str">
        <f>VLOOKUP($H9,Plan2!$A$4:$H$30,7,FALSE)</f>
        <v>+</v>
      </c>
      <c r="G9" s="12">
        <f>VLOOKUP($H9,Plan2!$A$4:$H$30,8,FALSE)</f>
        <v>520</v>
      </c>
      <c r="H9" s="18" t="s">
        <v>52</v>
      </c>
      <c r="I9" s="2">
        <f t="shared" si="0"/>
        <v>719760</v>
      </c>
      <c r="J9" s="2"/>
      <c r="K9" s="3"/>
      <c r="L9" s="4">
        <v>1.5</v>
      </c>
      <c r="M9" s="19" t="s">
        <v>44</v>
      </c>
      <c r="N9" s="5">
        <f>VLOOKUP($M9,Plan2!$L$4:$S$31,2,FALSE)</f>
        <v>283</v>
      </c>
      <c r="O9" s="6" t="str">
        <f>VLOOKUP($M9,Plan2!$L$4:$S$31,3,FALSE)</f>
        <v>+</v>
      </c>
      <c r="P9" s="7">
        <f>VLOOKUP($M9,Plan2!$L$4:$S$31,4,FALSE)</f>
        <v>580</v>
      </c>
      <c r="Q9" s="8" t="str">
        <f>VLOOKUP($M9,Plan2!$L$4:$S$31,5,FALSE)</f>
        <v>A</v>
      </c>
      <c r="R9" s="9">
        <f>VLOOKUP($M9,Plan2!$L$4:$S$31,6,FALSE)</f>
        <v>284</v>
      </c>
      <c r="S9" s="6" t="str">
        <f>VLOOKUP($M9,Plan2!$L$4:$S$31,7,FALSE)</f>
        <v>+</v>
      </c>
      <c r="T9" s="7">
        <f>VLOOKUP($M9,Plan2!$L$4:$S$31,8,FALSE)</f>
        <v>420</v>
      </c>
      <c r="U9" s="1"/>
      <c r="V9" s="10" t="s">
        <v>72</v>
      </c>
      <c r="W9" s="20">
        <v>25</v>
      </c>
      <c r="Z9" s="2">
        <v>719760</v>
      </c>
    </row>
    <row r="10" spans="1:26" x14ac:dyDescent="0.25">
      <c r="A10" s="5">
        <f>VLOOKUP($H10,Plan2!$A$4:$H$30,2,FALSE)</f>
        <v>284</v>
      </c>
      <c r="B10" s="6" t="str">
        <f>VLOOKUP($H10,Plan2!$A$4:$H$30,3,FALSE)</f>
        <v>+</v>
      </c>
      <c r="C10" s="12">
        <f>VLOOKUP($H10,Plan2!$A$4:$H$30,4,FALSE)</f>
        <v>400</v>
      </c>
      <c r="D10" s="8" t="str">
        <f>VLOOKUP($H10,Plan2!$A$4:$H$30,5,FALSE)</f>
        <v>A</v>
      </c>
      <c r="E10" s="9">
        <f>VLOOKUP($H10,Plan2!$A$4:$H$30,6,FALSE)</f>
        <v>286</v>
      </c>
      <c r="F10" s="6" t="str">
        <f>VLOOKUP($H10,Plan2!$A$4:$H$30,7,FALSE)</f>
        <v>+</v>
      </c>
      <c r="G10" s="12">
        <f>VLOOKUP($H10,Plan2!$A$4:$H$30,8,FALSE)</f>
        <v>520</v>
      </c>
      <c r="H10" s="18" t="s">
        <v>52</v>
      </c>
      <c r="I10" s="2">
        <f t="shared" si="0"/>
        <v>61152</v>
      </c>
      <c r="J10" s="2"/>
      <c r="K10" s="2"/>
      <c r="L10" s="4">
        <v>0.5</v>
      </c>
      <c r="M10" s="19" t="s">
        <v>53</v>
      </c>
      <c r="N10" s="5">
        <f>VLOOKUP($M10,Plan2!$L$4:$S$31,2,FALSE)</f>
        <v>286</v>
      </c>
      <c r="O10" s="6" t="str">
        <f>VLOOKUP($M10,Plan2!$L$4:$S$31,3,FALSE)</f>
        <v>+</v>
      </c>
      <c r="P10" s="7">
        <f>VLOOKUP($M10,Plan2!$L$4:$S$31,4,FALSE)</f>
        <v>500</v>
      </c>
      <c r="Q10" s="8" t="str">
        <f>VLOOKUP($M10,Plan2!$L$4:$S$31,5,FALSE)</f>
        <v>A</v>
      </c>
      <c r="R10" s="9">
        <f>VLOOKUP($M10,Plan2!$L$4:$S$31,6,FALSE)</f>
        <v>287</v>
      </c>
      <c r="S10" s="6" t="str">
        <f>VLOOKUP($M10,Plan2!$L$4:$S$31,7,FALSE)</f>
        <v>+</v>
      </c>
      <c r="T10" s="7">
        <f>VLOOKUP($M10,Plan2!$L$4:$S$31,8,FALSE)</f>
        <v>560</v>
      </c>
      <c r="U10" s="1"/>
      <c r="V10" s="10" t="s">
        <v>72</v>
      </c>
      <c r="W10" s="20">
        <v>26</v>
      </c>
      <c r="Z10" s="2">
        <v>61152</v>
      </c>
    </row>
    <row r="11" spans="1:26" x14ac:dyDescent="0.25">
      <c r="A11" s="5">
        <f>VLOOKUP($H11,Plan2!$A$4:$H$30,2,FALSE)</f>
        <v>287</v>
      </c>
      <c r="B11" s="6" t="str">
        <f>VLOOKUP($H11,Plan2!$A$4:$H$30,3,FALSE)</f>
        <v>+</v>
      </c>
      <c r="C11" s="12">
        <f>VLOOKUP($H11,Plan2!$A$4:$H$30,4,FALSE)</f>
        <v>540</v>
      </c>
      <c r="D11" s="8" t="str">
        <f>VLOOKUP($H11,Plan2!$A$4:$H$30,5,FALSE)</f>
        <v>A</v>
      </c>
      <c r="E11" s="9">
        <f>VLOOKUP($H11,Plan2!$A$4:$H$30,6,FALSE)</f>
        <v>290</v>
      </c>
      <c r="F11" s="6" t="str">
        <f>VLOOKUP($H11,Plan2!$A$4:$H$30,7,FALSE)</f>
        <v>+</v>
      </c>
      <c r="G11" s="12">
        <f>VLOOKUP($H11,Plan2!$A$4:$H$30,8,FALSE)</f>
        <v>800</v>
      </c>
      <c r="H11" s="18" t="s">
        <v>54</v>
      </c>
      <c r="I11" s="2">
        <f t="shared" si="0"/>
        <v>981177</v>
      </c>
      <c r="J11" s="2">
        <v>216592</v>
      </c>
      <c r="K11" s="2"/>
      <c r="L11" s="4">
        <v>3.5</v>
      </c>
      <c r="M11" s="19" t="s">
        <v>56</v>
      </c>
      <c r="N11" s="5">
        <f>VLOOKUP($M11,Plan2!$L$4:$S$31,2,FALSE)</f>
        <v>290</v>
      </c>
      <c r="O11" s="6" t="str">
        <f>VLOOKUP($M11,Plan2!$L$4:$S$31,3,FALSE)</f>
        <v>+</v>
      </c>
      <c r="P11" s="7">
        <f>VLOOKUP($M11,Plan2!$L$4:$S$31,4,FALSE)</f>
        <v>780</v>
      </c>
      <c r="Q11" s="8" t="str">
        <f>VLOOKUP($M11,Plan2!$L$4:$S$31,5,FALSE)</f>
        <v>A</v>
      </c>
      <c r="R11" s="9">
        <f>VLOOKUP($M11,Plan2!$L$4:$S$31,6,FALSE)</f>
        <v>293</v>
      </c>
      <c r="S11" s="6" t="str">
        <f>VLOOKUP($M11,Plan2!$L$4:$S$31,7,FALSE)</f>
        <v>+</v>
      </c>
      <c r="T11" s="7">
        <f>VLOOKUP($M11,Plan2!$L$4:$S$31,8,FALSE)</f>
        <v>500</v>
      </c>
      <c r="U11" s="1"/>
      <c r="V11" s="10" t="s">
        <v>74</v>
      </c>
      <c r="W11" s="20">
        <v>27</v>
      </c>
      <c r="Z11" s="2">
        <v>1197769</v>
      </c>
    </row>
    <row r="12" spans="1:26" x14ac:dyDescent="0.25">
      <c r="A12" s="5">
        <f>VLOOKUP($H12,Plan2!$A$4:$H$30,2,FALSE)</f>
        <v>287</v>
      </c>
      <c r="B12" s="6" t="str">
        <f>VLOOKUP($H12,Plan2!$A$4:$H$30,3,FALSE)</f>
        <v>+</v>
      </c>
      <c r="C12" s="12">
        <f>VLOOKUP($H12,Plan2!$A$4:$H$30,4,FALSE)</f>
        <v>540</v>
      </c>
      <c r="D12" s="8" t="str">
        <f>VLOOKUP($H12,Plan2!$A$4:$H$30,5,FALSE)</f>
        <v>A</v>
      </c>
      <c r="E12" s="9">
        <f>VLOOKUP($H12,Plan2!$A$4:$H$30,6,FALSE)</f>
        <v>290</v>
      </c>
      <c r="F12" s="6" t="str">
        <f>VLOOKUP($H12,Plan2!$A$4:$H$30,7,FALSE)</f>
        <v>+</v>
      </c>
      <c r="G12" s="12">
        <f>VLOOKUP($H12,Plan2!$A$4:$H$30,8,FALSE)</f>
        <v>800</v>
      </c>
      <c r="H12" s="18" t="s">
        <v>54</v>
      </c>
      <c r="I12" s="2">
        <f t="shared" si="0"/>
        <v>258973</v>
      </c>
      <c r="J12" s="2">
        <v>17921</v>
      </c>
      <c r="K12" s="2"/>
      <c r="L12" s="4">
        <v>0.8</v>
      </c>
      <c r="M12" s="19" t="s">
        <v>53</v>
      </c>
      <c r="N12" s="5">
        <f>VLOOKUP($M12,Plan2!$L$4:$S$31,2,FALSE)</f>
        <v>286</v>
      </c>
      <c r="O12" s="6" t="str">
        <f>VLOOKUP($M12,Plan2!$L$4:$S$31,3,FALSE)</f>
        <v>+</v>
      </c>
      <c r="P12" s="7">
        <f>VLOOKUP($M12,Plan2!$L$4:$S$31,4,FALSE)</f>
        <v>500</v>
      </c>
      <c r="Q12" s="8" t="str">
        <f>VLOOKUP($M12,Plan2!$L$4:$S$31,5,FALSE)</f>
        <v>A</v>
      </c>
      <c r="R12" s="9">
        <f>VLOOKUP($M12,Plan2!$L$4:$S$31,6,FALSE)</f>
        <v>287</v>
      </c>
      <c r="S12" s="6" t="str">
        <f>VLOOKUP($M12,Plan2!$L$4:$S$31,7,FALSE)</f>
        <v>+</v>
      </c>
      <c r="T12" s="7">
        <f>VLOOKUP($M12,Plan2!$L$4:$S$31,8,FALSE)</f>
        <v>560</v>
      </c>
      <c r="U12" s="1"/>
      <c r="V12" s="10" t="s">
        <v>72</v>
      </c>
      <c r="W12" s="20">
        <v>28</v>
      </c>
      <c r="Z12" s="2">
        <v>276894</v>
      </c>
    </row>
    <row r="13" spans="1:26" x14ac:dyDescent="0.25">
      <c r="A13" s="5">
        <f>VLOOKUP($H13,Plan2!$A$4:$H$30,2,FALSE)</f>
        <v>287</v>
      </c>
      <c r="B13" s="6" t="str">
        <f>VLOOKUP($H13,Plan2!$A$4:$H$30,3,FALSE)</f>
        <v>+</v>
      </c>
      <c r="C13" s="12">
        <f>VLOOKUP($H13,Plan2!$A$4:$H$30,4,FALSE)</f>
        <v>540</v>
      </c>
      <c r="D13" s="8" t="str">
        <f>VLOOKUP($H13,Plan2!$A$4:$H$30,5,FALSE)</f>
        <v>A</v>
      </c>
      <c r="E13" s="9">
        <f>VLOOKUP($H13,Plan2!$A$4:$H$30,6,FALSE)</f>
        <v>290</v>
      </c>
      <c r="F13" s="6" t="str">
        <f>VLOOKUP($H13,Plan2!$A$4:$H$30,7,FALSE)</f>
        <v>+</v>
      </c>
      <c r="G13" s="12">
        <f>VLOOKUP($H13,Plan2!$A$4:$H$30,8,FALSE)</f>
        <v>800</v>
      </c>
      <c r="H13" s="18" t="s">
        <v>54</v>
      </c>
      <c r="I13" s="2">
        <f t="shared" si="0"/>
        <v>1411780</v>
      </c>
      <c r="J13" s="2">
        <v>176795</v>
      </c>
      <c r="K13" s="2"/>
      <c r="L13" s="4">
        <v>1.8</v>
      </c>
      <c r="M13" s="19" t="s">
        <v>56</v>
      </c>
      <c r="N13" s="5">
        <f>VLOOKUP($M13,Plan2!$L$4:$S$31,2,FALSE)</f>
        <v>290</v>
      </c>
      <c r="O13" s="6" t="str">
        <f>VLOOKUP($M13,Plan2!$L$4:$S$31,3,FALSE)</f>
        <v>+</v>
      </c>
      <c r="P13" s="7">
        <f>VLOOKUP($M13,Plan2!$L$4:$S$31,4,FALSE)</f>
        <v>780</v>
      </c>
      <c r="Q13" s="8" t="str">
        <f>VLOOKUP($M13,Plan2!$L$4:$S$31,5,FALSE)</f>
        <v>A</v>
      </c>
      <c r="R13" s="9">
        <f>VLOOKUP($M13,Plan2!$L$4:$S$31,6,FALSE)</f>
        <v>293</v>
      </c>
      <c r="S13" s="6" t="str">
        <f>VLOOKUP($M13,Plan2!$L$4:$S$31,7,FALSE)</f>
        <v>+</v>
      </c>
      <c r="T13" s="7">
        <f>VLOOKUP($M13,Plan2!$L$4:$S$31,8,FALSE)</f>
        <v>500</v>
      </c>
      <c r="U13" s="1"/>
      <c r="V13" s="10" t="s">
        <v>72</v>
      </c>
      <c r="W13" s="20">
        <v>29</v>
      </c>
      <c r="Z13" s="2">
        <v>1588575</v>
      </c>
    </row>
    <row r="14" spans="1:26" x14ac:dyDescent="0.25">
      <c r="A14" s="5">
        <f>VLOOKUP($H14,Plan2!$A$4:$H$30,2,FALSE)</f>
        <v>293</v>
      </c>
      <c r="B14" s="6" t="str">
        <f>VLOOKUP($H14,Plan2!$A$4:$H$30,3,FALSE)</f>
        <v>+</v>
      </c>
      <c r="C14" s="12">
        <f>VLOOKUP($H14,Plan2!$A$4:$H$30,4,FALSE)</f>
        <v>480</v>
      </c>
      <c r="D14" s="8" t="str">
        <f>VLOOKUP($H14,Plan2!$A$4:$H$30,5,FALSE)</f>
        <v>A</v>
      </c>
      <c r="E14" s="9">
        <f>VLOOKUP($H14,Plan2!$A$4:$H$30,6,FALSE)</f>
        <v>295</v>
      </c>
      <c r="F14" s="6" t="str">
        <f>VLOOKUP($H14,Plan2!$A$4:$H$30,7,FALSE)</f>
        <v>+</v>
      </c>
      <c r="G14" s="12">
        <f>VLOOKUP($H14,Plan2!$A$4:$H$30,8,FALSE)</f>
        <v>40</v>
      </c>
      <c r="H14" s="18" t="s">
        <v>57</v>
      </c>
      <c r="I14" s="2">
        <f t="shared" si="0"/>
        <v>275200</v>
      </c>
      <c r="J14" s="2"/>
      <c r="K14" s="2"/>
      <c r="L14" s="4">
        <v>1.3</v>
      </c>
      <c r="M14" s="19" t="s">
        <v>56</v>
      </c>
      <c r="N14" s="5">
        <f>VLOOKUP($M14,Plan2!$L$4:$S$31,2,FALSE)</f>
        <v>290</v>
      </c>
      <c r="O14" s="6" t="str">
        <f>VLOOKUP($M14,Plan2!$L$4:$S$31,3,FALSE)</f>
        <v>+</v>
      </c>
      <c r="P14" s="7">
        <f>VLOOKUP($M14,Plan2!$L$4:$S$31,4,FALSE)</f>
        <v>780</v>
      </c>
      <c r="Q14" s="8" t="str">
        <f>VLOOKUP($M14,Plan2!$L$4:$S$31,5,FALSE)</f>
        <v>A</v>
      </c>
      <c r="R14" s="9">
        <f>VLOOKUP($M14,Plan2!$L$4:$S$31,6,FALSE)</f>
        <v>293</v>
      </c>
      <c r="S14" s="6" t="str">
        <f>VLOOKUP($M14,Plan2!$L$4:$S$31,7,FALSE)</f>
        <v>+</v>
      </c>
      <c r="T14" s="7">
        <f>VLOOKUP($M14,Plan2!$L$4:$S$31,8,FALSE)</f>
        <v>500</v>
      </c>
      <c r="U14" s="1"/>
      <c r="V14" s="10" t="s">
        <v>72</v>
      </c>
      <c r="W14" s="20">
        <v>30</v>
      </c>
      <c r="Z14" s="2">
        <v>275200</v>
      </c>
    </row>
    <row r="15" spans="1:26" x14ac:dyDescent="0.25">
      <c r="A15" s="5">
        <f>VLOOKUP($H15,Plan2!$A$4:$H$30,2,FALSE)</f>
        <v>295</v>
      </c>
      <c r="B15" s="6" t="str">
        <f>VLOOKUP($H15,Plan2!$A$4:$H$30,3,FALSE)</f>
        <v>+</v>
      </c>
      <c r="C15" s="12">
        <f>VLOOKUP($H15,Plan2!$A$4:$H$30,4,FALSE)</f>
        <v>940</v>
      </c>
      <c r="D15" s="8" t="str">
        <f>VLOOKUP($H15,Plan2!$A$4:$H$30,5,FALSE)</f>
        <v>A</v>
      </c>
      <c r="E15" s="9">
        <f>VLOOKUP($H15,Plan2!$A$4:$H$30,6,FALSE)</f>
        <v>299</v>
      </c>
      <c r="F15" s="6" t="str">
        <f>VLOOKUP($H15,Plan2!$A$4:$H$30,7,FALSE)</f>
        <v>+</v>
      </c>
      <c r="G15" s="12">
        <f>VLOOKUP($H15,Plan2!$A$4:$H$30,8,FALSE)</f>
        <v>500</v>
      </c>
      <c r="H15" s="18" t="s">
        <v>58</v>
      </c>
      <c r="I15" s="2">
        <f t="shared" si="0"/>
        <v>738451</v>
      </c>
      <c r="J15" s="2"/>
      <c r="K15" s="2"/>
      <c r="L15" s="4">
        <v>4.5999999999999996</v>
      </c>
      <c r="M15" s="19" t="s">
        <v>56</v>
      </c>
      <c r="N15" s="5">
        <f>VLOOKUP($M15,Plan2!$L$4:$S$31,2,FALSE)</f>
        <v>290</v>
      </c>
      <c r="O15" s="6" t="str">
        <f>VLOOKUP($M15,Plan2!$L$4:$S$31,3,FALSE)</f>
        <v>+</v>
      </c>
      <c r="P15" s="7">
        <f>VLOOKUP($M15,Plan2!$L$4:$S$31,4,FALSE)</f>
        <v>780</v>
      </c>
      <c r="Q15" s="8" t="str">
        <f>VLOOKUP($M15,Plan2!$L$4:$S$31,5,FALSE)</f>
        <v>A</v>
      </c>
      <c r="R15" s="9">
        <f>VLOOKUP($M15,Plan2!$L$4:$S$31,6,FALSE)</f>
        <v>293</v>
      </c>
      <c r="S15" s="6" t="str">
        <f>VLOOKUP($M15,Plan2!$L$4:$S$31,7,FALSE)</f>
        <v>+</v>
      </c>
      <c r="T15" s="7">
        <f>VLOOKUP($M15,Plan2!$L$4:$S$31,8,FALSE)</f>
        <v>500</v>
      </c>
      <c r="U15" s="1"/>
      <c r="V15" s="10" t="s">
        <v>72</v>
      </c>
      <c r="W15" s="20">
        <v>31</v>
      </c>
      <c r="Z15" s="2">
        <v>738451</v>
      </c>
    </row>
    <row r="16" spans="1:26" x14ac:dyDescent="0.25">
      <c r="A16" s="5">
        <f>VLOOKUP($H16,Plan2!$A$4:$H$30,2,FALSE)</f>
        <v>295</v>
      </c>
      <c r="B16" s="6" t="str">
        <f>VLOOKUP($H16,Plan2!$A$4:$H$30,3,FALSE)</f>
        <v>+</v>
      </c>
      <c r="C16" s="12">
        <f>VLOOKUP($H16,Plan2!$A$4:$H$30,4,FALSE)</f>
        <v>940</v>
      </c>
      <c r="D16" s="8" t="str">
        <f>VLOOKUP($H16,Plan2!$A$4:$H$30,5,FALSE)</f>
        <v>A</v>
      </c>
      <c r="E16" s="9">
        <f>VLOOKUP($H16,Plan2!$A$4:$H$30,6,FALSE)</f>
        <v>299</v>
      </c>
      <c r="F16" s="6" t="str">
        <f>VLOOKUP($H16,Plan2!$A$4:$H$30,7,FALSE)</f>
        <v>+</v>
      </c>
      <c r="G16" s="12">
        <f>VLOOKUP($H16,Plan2!$A$4:$H$30,8,FALSE)</f>
        <v>500</v>
      </c>
      <c r="H16" s="18" t="s">
        <v>58</v>
      </c>
      <c r="I16" s="2">
        <f t="shared" si="0"/>
        <v>89857</v>
      </c>
      <c r="J16" s="2"/>
      <c r="K16" s="2"/>
      <c r="L16" s="4">
        <v>0.9</v>
      </c>
      <c r="M16" s="19" t="s">
        <v>55</v>
      </c>
      <c r="N16" s="5">
        <f>VLOOKUP($M16,Plan2!$L$4:$S$31,2,FALSE)</f>
        <v>295</v>
      </c>
      <c r="O16" s="6" t="str">
        <f>VLOOKUP($M16,Plan2!$L$4:$S$31,3,FALSE)</f>
        <v>+</v>
      </c>
      <c r="P16" s="7">
        <f>VLOOKUP($M16,Plan2!$L$4:$S$31,4,FALSE)</f>
        <v>20</v>
      </c>
      <c r="Q16" s="8" t="str">
        <f>VLOOKUP($M16,Plan2!$L$4:$S$31,5,FALSE)</f>
        <v>A</v>
      </c>
      <c r="R16" s="9">
        <f>VLOOKUP($M16,Plan2!$L$4:$S$31,6,FALSE)</f>
        <v>295</v>
      </c>
      <c r="S16" s="6" t="str">
        <f>VLOOKUP($M16,Plan2!$L$4:$S$31,7,FALSE)</f>
        <v>+</v>
      </c>
      <c r="T16" s="7">
        <f>VLOOKUP($M16,Plan2!$L$4:$S$31,8,FALSE)</f>
        <v>960</v>
      </c>
      <c r="U16" s="1"/>
      <c r="V16" s="10" t="s">
        <v>72</v>
      </c>
      <c r="W16" s="20">
        <v>32</v>
      </c>
      <c r="Z16" s="2">
        <v>89857</v>
      </c>
    </row>
    <row r="17" spans="1:26" ht="24" x14ac:dyDescent="0.25">
      <c r="A17" s="5">
        <f>VLOOKUP($H17,Plan2!$A$4:$H$30,2,FALSE)</f>
        <v>295</v>
      </c>
      <c r="B17" s="6" t="str">
        <f>VLOOKUP($H17,Plan2!$A$4:$H$30,3,FALSE)</f>
        <v>+</v>
      </c>
      <c r="C17" s="12">
        <f>VLOOKUP($H17,Plan2!$A$4:$H$30,4,FALSE)</f>
        <v>940</v>
      </c>
      <c r="D17" s="8" t="str">
        <f>VLOOKUP($H17,Plan2!$A$4:$H$30,5,FALSE)</f>
        <v>A</v>
      </c>
      <c r="E17" s="9">
        <f>VLOOKUP($H17,Plan2!$A$4:$H$30,6,FALSE)</f>
        <v>299</v>
      </c>
      <c r="F17" s="6" t="str">
        <f>VLOOKUP($H17,Plan2!$A$4:$H$30,7,FALSE)</f>
        <v>+</v>
      </c>
      <c r="G17" s="12">
        <f>VLOOKUP($H17,Plan2!$A$4:$H$30,8,FALSE)</f>
        <v>500</v>
      </c>
      <c r="H17" s="18" t="s">
        <v>58</v>
      </c>
      <c r="I17" s="2">
        <f t="shared" si="0"/>
        <v>89116</v>
      </c>
      <c r="J17" s="2"/>
      <c r="K17" s="2"/>
      <c r="L17" s="4">
        <v>2.5</v>
      </c>
      <c r="M17" s="19"/>
      <c r="N17" s="5"/>
      <c r="O17" s="6"/>
      <c r="P17" s="7"/>
      <c r="Q17" s="8"/>
      <c r="R17" s="9"/>
      <c r="S17" s="6"/>
      <c r="T17" s="7"/>
      <c r="U17" s="17" t="s">
        <v>69</v>
      </c>
      <c r="V17" s="10" t="s">
        <v>73</v>
      </c>
      <c r="W17" s="20">
        <v>33</v>
      </c>
      <c r="Z17" s="2">
        <v>89116</v>
      </c>
    </row>
    <row r="18" spans="1:26" x14ac:dyDescent="0.25">
      <c r="A18" s="5">
        <f>VLOOKUP($H18,Plan2!$A$4:$H$30,2,FALSE)</f>
        <v>301</v>
      </c>
      <c r="B18" s="6" t="str">
        <f>VLOOKUP($H18,Plan2!$A$4:$H$30,3,FALSE)</f>
        <v>+</v>
      </c>
      <c r="C18" s="12">
        <f>VLOOKUP($H18,Plan2!$A$4:$H$30,4,FALSE)</f>
        <v>180</v>
      </c>
      <c r="D18" s="8" t="str">
        <f>VLOOKUP($H18,Plan2!$A$4:$H$30,5,FALSE)</f>
        <v>A</v>
      </c>
      <c r="E18" s="9">
        <f>VLOOKUP($H18,Plan2!$A$4:$H$30,6,FALSE)</f>
        <v>302</v>
      </c>
      <c r="F18" s="6" t="str">
        <f>VLOOKUP($H18,Plan2!$A$4:$H$30,7,FALSE)</f>
        <v>+</v>
      </c>
      <c r="G18" s="12">
        <f>VLOOKUP($H18,Plan2!$A$4:$H$30,8,FALSE)</f>
        <v>760</v>
      </c>
      <c r="H18" s="18" t="s">
        <v>59</v>
      </c>
      <c r="I18" s="2">
        <f t="shared" si="0"/>
        <v>196538</v>
      </c>
      <c r="J18" s="2"/>
      <c r="K18" s="2"/>
      <c r="L18" s="4">
        <v>1.4</v>
      </c>
      <c r="M18" s="19" t="s">
        <v>60</v>
      </c>
      <c r="N18" s="5">
        <f>VLOOKUP($M18,Plan2!$L$4:$S$31,2,FALSE)</f>
        <v>299</v>
      </c>
      <c r="O18" s="6" t="str">
        <f>VLOOKUP($M18,Plan2!$L$4:$S$31,3,FALSE)</f>
        <v>+</v>
      </c>
      <c r="P18" s="7">
        <f>VLOOKUP($M18,Plan2!$L$4:$S$31,4,FALSE)</f>
        <v>480</v>
      </c>
      <c r="Q18" s="8" t="str">
        <f>VLOOKUP($M18,Plan2!$L$4:$S$31,5,FALSE)</f>
        <v>A</v>
      </c>
      <c r="R18" s="9">
        <f>VLOOKUP($M18,Plan2!$L$4:$S$31,6,FALSE)</f>
        <v>301</v>
      </c>
      <c r="S18" s="6" t="str">
        <f>VLOOKUP($M18,Plan2!$L$4:$S$31,7,FALSE)</f>
        <v>+</v>
      </c>
      <c r="T18" s="7">
        <f>VLOOKUP($M18,Plan2!$L$4:$S$31,8,FALSE)</f>
        <v>220</v>
      </c>
      <c r="U18" s="1"/>
      <c r="V18" s="10" t="s">
        <v>72</v>
      </c>
      <c r="W18" s="20">
        <v>34</v>
      </c>
      <c r="Z18" s="2">
        <v>196538</v>
      </c>
    </row>
    <row r="19" spans="1:26" x14ac:dyDescent="0.25">
      <c r="A19" s="5">
        <f>VLOOKUP($H19,Plan2!$A$4:$H$30,2,FALSE)</f>
        <v>303</v>
      </c>
      <c r="B19" s="6" t="str">
        <f>VLOOKUP($H19,Plan2!$A$4:$H$30,3,FALSE)</f>
        <v>+</v>
      </c>
      <c r="C19" s="12">
        <f>VLOOKUP($H19,Plan2!$A$4:$H$30,4,FALSE)</f>
        <v>440</v>
      </c>
      <c r="D19" s="8" t="str">
        <f>VLOOKUP($H19,Plan2!$A$4:$H$30,5,FALSE)</f>
        <v>A</v>
      </c>
      <c r="E19" s="9">
        <f>VLOOKUP($H19,Plan2!$A$4:$H$30,6,FALSE)</f>
        <v>305</v>
      </c>
      <c r="F19" s="6" t="str">
        <f>VLOOKUP($H19,Plan2!$A$4:$H$30,7,FALSE)</f>
        <v>+</v>
      </c>
      <c r="G19" s="12">
        <f>VLOOKUP($H19,Plan2!$A$4:$H$30,8,FALSE)</f>
        <v>240</v>
      </c>
      <c r="H19" s="18" t="s">
        <v>63</v>
      </c>
      <c r="I19" s="2">
        <f t="shared" si="0"/>
        <v>149734</v>
      </c>
      <c r="J19" s="2"/>
      <c r="K19" s="2"/>
      <c r="L19" s="4">
        <v>4</v>
      </c>
      <c r="M19" s="19" t="s">
        <v>60</v>
      </c>
      <c r="N19" s="5">
        <f>VLOOKUP($M19,Plan2!$L$4:$S$31,2,FALSE)</f>
        <v>299</v>
      </c>
      <c r="O19" s="6" t="str">
        <f>VLOOKUP($M19,Plan2!$L$4:$S$31,3,FALSE)</f>
        <v>+</v>
      </c>
      <c r="P19" s="7">
        <f>VLOOKUP($M19,Plan2!$L$4:$S$31,4,FALSE)</f>
        <v>480</v>
      </c>
      <c r="Q19" s="8" t="str">
        <f>VLOOKUP($M19,Plan2!$L$4:$S$31,5,FALSE)</f>
        <v>A</v>
      </c>
      <c r="R19" s="9">
        <f>VLOOKUP($M19,Plan2!$L$4:$S$31,6,FALSE)</f>
        <v>301</v>
      </c>
      <c r="S19" s="6" t="str">
        <f>VLOOKUP($M19,Plan2!$L$4:$S$31,7,FALSE)</f>
        <v>+</v>
      </c>
      <c r="T19" s="7">
        <f>VLOOKUP($M19,Plan2!$L$4:$S$31,8,FALSE)</f>
        <v>220</v>
      </c>
      <c r="U19" s="1"/>
      <c r="V19" s="10" t="s">
        <v>72</v>
      </c>
      <c r="W19" s="20">
        <v>35</v>
      </c>
      <c r="Z19" s="2">
        <v>149734</v>
      </c>
    </row>
    <row r="20" spans="1:26" x14ac:dyDescent="0.25">
      <c r="A20" s="5">
        <f>VLOOKUP($H20,Plan2!$A$4:$H$30,2,FALSE)</f>
        <v>303</v>
      </c>
      <c r="B20" s="6" t="str">
        <f>VLOOKUP($H20,Plan2!$A$4:$H$30,3,FALSE)</f>
        <v>+</v>
      </c>
      <c r="C20" s="12">
        <f>VLOOKUP($H20,Plan2!$A$4:$H$30,4,FALSE)</f>
        <v>440</v>
      </c>
      <c r="D20" s="8" t="str">
        <f>VLOOKUP($H20,Plan2!$A$4:$H$30,5,FALSE)</f>
        <v>A</v>
      </c>
      <c r="E20" s="9">
        <f>VLOOKUP($H20,Plan2!$A$4:$H$30,6,FALSE)</f>
        <v>305</v>
      </c>
      <c r="F20" s="6" t="str">
        <f>VLOOKUP($H20,Plan2!$A$4:$H$30,7,FALSE)</f>
        <v>+</v>
      </c>
      <c r="G20" s="12">
        <f>VLOOKUP($H20,Plan2!$A$4:$H$30,8,FALSE)</f>
        <v>240</v>
      </c>
      <c r="H20" s="18" t="s">
        <v>63</v>
      </c>
      <c r="I20" s="2">
        <f t="shared" si="0"/>
        <v>62468</v>
      </c>
      <c r="J20" s="2"/>
      <c r="K20" s="2"/>
      <c r="L20" s="4">
        <v>0.8</v>
      </c>
      <c r="M20" s="19" t="s">
        <v>62</v>
      </c>
      <c r="N20" s="5">
        <f>VLOOKUP($M20,Plan2!$L$4:$S$31,2,FALSE)</f>
        <v>302</v>
      </c>
      <c r="O20" s="6" t="str">
        <f>VLOOKUP($M20,Plan2!$L$4:$S$31,3,FALSE)</f>
        <v>+</v>
      </c>
      <c r="P20" s="7">
        <f>VLOOKUP($M20,Plan2!$L$4:$S$31,4,FALSE)</f>
        <v>740</v>
      </c>
      <c r="Q20" s="8" t="str">
        <f>VLOOKUP($M20,Plan2!$L$4:$S$31,5,FALSE)</f>
        <v>A</v>
      </c>
      <c r="R20" s="9">
        <f>VLOOKUP($M20,Plan2!$L$4:$S$31,6,FALSE)</f>
        <v>303</v>
      </c>
      <c r="S20" s="6" t="str">
        <f>VLOOKUP($M20,Plan2!$L$4:$S$31,7,FALSE)</f>
        <v>+</v>
      </c>
      <c r="T20" s="7">
        <f>VLOOKUP($M20,Plan2!$L$4:$S$31,8,FALSE)</f>
        <v>460</v>
      </c>
      <c r="U20" s="1"/>
      <c r="V20" s="10" t="s">
        <v>72</v>
      </c>
      <c r="W20" s="20">
        <v>36</v>
      </c>
      <c r="Z20" s="2">
        <v>62468</v>
      </c>
    </row>
    <row r="21" spans="1:26" x14ac:dyDescent="0.25">
      <c r="A21" s="5">
        <f>VLOOKUP($H21,Plan2!$A$4:$H$30,2,FALSE)</f>
        <v>303</v>
      </c>
      <c r="B21" s="6" t="str">
        <f>VLOOKUP($H21,Plan2!$A$4:$H$30,3,FALSE)</f>
        <v>+</v>
      </c>
      <c r="C21" s="12">
        <f>VLOOKUP($H21,Plan2!$A$4:$H$30,4,FALSE)</f>
        <v>440</v>
      </c>
      <c r="D21" s="8" t="str">
        <f>VLOOKUP($H21,Plan2!$A$4:$H$30,5,FALSE)</f>
        <v>A</v>
      </c>
      <c r="E21" s="9">
        <f>VLOOKUP($H21,Plan2!$A$4:$H$30,6,FALSE)</f>
        <v>305</v>
      </c>
      <c r="F21" s="6" t="str">
        <f>VLOOKUP($H21,Plan2!$A$4:$H$30,7,FALSE)</f>
        <v>+</v>
      </c>
      <c r="G21" s="12">
        <f>VLOOKUP($H21,Plan2!$A$4:$H$30,8,FALSE)</f>
        <v>240</v>
      </c>
      <c r="H21" s="18" t="s">
        <v>63</v>
      </c>
      <c r="I21" s="2">
        <f t="shared" si="0"/>
        <v>41104</v>
      </c>
      <c r="J21" s="2"/>
      <c r="K21" s="3"/>
      <c r="L21" s="4">
        <v>0.6</v>
      </c>
      <c r="M21" s="19" t="s">
        <v>64</v>
      </c>
      <c r="N21" s="5">
        <f>VLOOKUP($M21,Plan2!$L$4:$S$31,2,FALSE)</f>
        <v>305</v>
      </c>
      <c r="O21" s="6" t="str">
        <f>VLOOKUP($M21,Plan2!$L$4:$S$31,3,FALSE)</f>
        <v>+</v>
      </c>
      <c r="P21" s="7">
        <f>VLOOKUP($M21,Plan2!$L$4:$S$31,4,FALSE)</f>
        <v>200</v>
      </c>
      <c r="Q21" s="8" t="str">
        <f>VLOOKUP($M21,Plan2!$L$4:$S$31,5,FALSE)</f>
        <v>A</v>
      </c>
      <c r="R21" s="9">
        <f>VLOOKUP($M21,Plan2!$L$4:$S$31,6,FALSE)</f>
        <v>307</v>
      </c>
      <c r="S21" s="6" t="str">
        <f>VLOOKUP($M21,Plan2!$L$4:$S$31,7,FALSE)</f>
        <v>+</v>
      </c>
      <c r="T21" s="7">
        <f>VLOOKUP($M21,Plan2!$L$4:$S$31,8,FALSE)</f>
        <v>20</v>
      </c>
      <c r="U21" s="1"/>
      <c r="V21" s="10" t="s">
        <v>72</v>
      </c>
      <c r="W21" s="20">
        <v>37</v>
      </c>
      <c r="Z21" s="2">
        <v>41104</v>
      </c>
    </row>
    <row r="22" spans="1:26" x14ac:dyDescent="0.25">
      <c r="A22" s="5">
        <f>VLOOKUP($H22,Plan2!$A$4:$H$30,2,FALSE)</f>
        <v>307</v>
      </c>
      <c r="B22" s="6" t="str">
        <f>VLOOKUP($H22,Plan2!$A$4:$H$30,3,FALSE)</f>
        <v>+</v>
      </c>
      <c r="C22" s="12">
        <f>VLOOKUP($H22,Plan2!$A$4:$H$30,4,FALSE)</f>
        <v>0</v>
      </c>
      <c r="D22" s="8" t="str">
        <f>VLOOKUP($H22,Plan2!$A$4:$H$30,5,FALSE)</f>
        <v>A</v>
      </c>
      <c r="E22" s="9">
        <f>VLOOKUP($H22,Plan2!$A$4:$H$30,6,FALSE)</f>
        <v>309</v>
      </c>
      <c r="F22" s="6" t="str">
        <f>VLOOKUP($H22,Plan2!$A$4:$H$30,7,FALSE)</f>
        <v>+</v>
      </c>
      <c r="G22" s="12">
        <f>VLOOKUP($H22,Plan2!$A$4:$H$30,8,FALSE)</f>
        <v>780</v>
      </c>
      <c r="H22" s="18" t="s">
        <v>65</v>
      </c>
      <c r="I22" s="2">
        <f t="shared" si="0"/>
        <v>554634</v>
      </c>
      <c r="J22" s="2"/>
      <c r="K22" s="3"/>
      <c r="L22" s="4">
        <v>2.1</v>
      </c>
      <c r="M22" s="19" t="s">
        <v>64</v>
      </c>
      <c r="N22" s="5">
        <f>VLOOKUP($M22,Plan2!$L$4:$S$31,2,FALSE)</f>
        <v>305</v>
      </c>
      <c r="O22" s="6" t="str">
        <f>VLOOKUP($M22,Plan2!$L$4:$S$31,3,FALSE)</f>
        <v>+</v>
      </c>
      <c r="P22" s="7">
        <f>VLOOKUP($M22,Plan2!$L$4:$S$31,4,FALSE)</f>
        <v>200</v>
      </c>
      <c r="Q22" s="8" t="str">
        <f>VLOOKUP($M22,Plan2!$L$4:$S$31,5,FALSE)</f>
        <v>A</v>
      </c>
      <c r="R22" s="9">
        <f>VLOOKUP($M22,Plan2!$L$4:$S$31,6,FALSE)</f>
        <v>307</v>
      </c>
      <c r="S22" s="6" t="str">
        <f>VLOOKUP($M22,Plan2!$L$4:$S$31,7,FALSE)</f>
        <v>+</v>
      </c>
      <c r="T22" s="7">
        <f>VLOOKUP($M22,Plan2!$L$4:$S$31,8,FALSE)</f>
        <v>20</v>
      </c>
      <c r="U22" s="1"/>
      <c r="V22" s="10" t="s">
        <v>72</v>
      </c>
      <c r="W22" s="20">
        <v>38</v>
      </c>
      <c r="Z22" s="2">
        <v>554634</v>
      </c>
    </row>
    <row r="23" spans="1:26" x14ac:dyDescent="0.25">
      <c r="A23" s="5">
        <f>VLOOKUP($H23,Plan2!$A$4:$H$30,2,FALSE)</f>
        <v>307</v>
      </c>
      <c r="B23" s="6" t="str">
        <f>VLOOKUP($H23,Plan2!$A$4:$H$30,3,FALSE)</f>
        <v>+</v>
      </c>
      <c r="C23" s="12">
        <f>VLOOKUP($H23,Plan2!$A$4:$H$30,4,FALSE)</f>
        <v>0</v>
      </c>
      <c r="D23" s="8" t="str">
        <f>VLOOKUP($H23,Plan2!$A$4:$H$30,5,FALSE)</f>
        <v>A</v>
      </c>
      <c r="E23" s="9">
        <f>VLOOKUP($H23,Plan2!$A$4:$H$30,6,FALSE)</f>
        <v>309</v>
      </c>
      <c r="F23" s="6" t="str">
        <f>VLOOKUP($H23,Plan2!$A$4:$H$30,7,FALSE)</f>
        <v>+</v>
      </c>
      <c r="G23" s="12">
        <f>VLOOKUP($H23,Plan2!$A$4:$H$30,8,FALSE)</f>
        <v>780</v>
      </c>
      <c r="H23" s="18" t="s">
        <v>65</v>
      </c>
      <c r="I23" s="2">
        <f t="shared" si="0"/>
        <v>110022.74</v>
      </c>
      <c r="J23" s="2"/>
      <c r="K23" s="3"/>
      <c r="L23" s="4">
        <v>0.4</v>
      </c>
      <c r="M23" s="19" t="s">
        <v>67</v>
      </c>
      <c r="N23" s="5">
        <f>VLOOKUP($M23,Plan2!$L$4:$S$31,2,FALSE)</f>
        <v>309</v>
      </c>
      <c r="O23" s="6" t="str">
        <f>VLOOKUP($M23,Plan2!$L$4:$S$31,3,FALSE)</f>
        <v>+</v>
      </c>
      <c r="P23" s="7">
        <f>VLOOKUP($M23,Plan2!$L$4:$S$31,4,FALSE)</f>
        <v>760</v>
      </c>
      <c r="Q23" s="8" t="str">
        <f>VLOOKUP($M23,Plan2!$L$4:$S$31,5,FALSE)</f>
        <v>A</v>
      </c>
      <c r="R23" s="9">
        <f>VLOOKUP($M23,Plan2!$L$4:$S$31,6,FALSE)</f>
        <v>310</v>
      </c>
      <c r="S23" s="6" t="str">
        <f>VLOOKUP($M23,Plan2!$L$4:$S$31,7,FALSE)</f>
        <v>+</v>
      </c>
      <c r="T23" s="7">
        <f>VLOOKUP($M23,Plan2!$L$4:$S$31,8,FALSE)</f>
        <v>280</v>
      </c>
      <c r="U23" s="1"/>
      <c r="V23" s="10" t="s">
        <v>72</v>
      </c>
      <c r="W23" s="20">
        <v>39</v>
      </c>
      <c r="Z23" s="2">
        <v>110022.74</v>
      </c>
    </row>
    <row r="24" spans="1:26" x14ac:dyDescent="0.25">
      <c r="A24" s="5">
        <f>VLOOKUP($H24,Plan2!$A$4:$H$30,2,FALSE)</f>
        <v>307</v>
      </c>
      <c r="B24" s="6" t="str">
        <f>VLOOKUP($H24,Plan2!$A$4:$H$30,3,FALSE)</f>
        <v>+</v>
      </c>
      <c r="C24" s="12">
        <f>VLOOKUP($H24,Plan2!$A$4:$H$30,4,FALSE)</f>
        <v>0</v>
      </c>
      <c r="D24" s="8" t="str">
        <f>VLOOKUP($H24,Plan2!$A$4:$H$30,5,FALSE)</f>
        <v>A</v>
      </c>
      <c r="E24" s="9">
        <f>VLOOKUP($H24,Plan2!$A$4:$H$30,6,FALSE)</f>
        <v>309</v>
      </c>
      <c r="F24" s="6" t="str">
        <f>VLOOKUP($H24,Plan2!$A$4:$H$30,7,FALSE)</f>
        <v>+</v>
      </c>
      <c r="G24" s="12">
        <f>VLOOKUP($H24,Plan2!$A$4:$H$30,8,FALSE)</f>
        <v>780</v>
      </c>
      <c r="H24" s="18" t="s">
        <v>65</v>
      </c>
      <c r="I24" s="2">
        <f t="shared" si="0"/>
        <v>213067</v>
      </c>
      <c r="J24" s="2"/>
      <c r="K24" s="3"/>
      <c r="L24" s="4">
        <v>3.4</v>
      </c>
      <c r="M24" s="19" t="s">
        <v>64</v>
      </c>
      <c r="N24" s="5">
        <f>VLOOKUP($M24,Plan2!$L$4:$S$31,2,FALSE)</f>
        <v>305</v>
      </c>
      <c r="O24" s="6" t="str">
        <f>VLOOKUP($M24,Plan2!$L$4:$S$31,3,FALSE)</f>
        <v>+</v>
      </c>
      <c r="P24" s="7">
        <f>VLOOKUP($M24,Plan2!$L$4:$S$31,4,FALSE)</f>
        <v>200</v>
      </c>
      <c r="Q24" s="8" t="str">
        <f>VLOOKUP($M24,Plan2!$L$4:$S$31,5,FALSE)</f>
        <v>A</v>
      </c>
      <c r="R24" s="9">
        <f>VLOOKUP($M24,Plan2!$L$4:$S$31,6,FALSE)</f>
        <v>307</v>
      </c>
      <c r="S24" s="6" t="str">
        <f>VLOOKUP($M24,Plan2!$L$4:$S$31,7,FALSE)</f>
        <v>+</v>
      </c>
      <c r="T24" s="7">
        <f>VLOOKUP($M24,Plan2!$L$4:$S$31,8,FALSE)</f>
        <v>20</v>
      </c>
      <c r="U24" s="1"/>
      <c r="V24" s="10" t="s">
        <v>74</v>
      </c>
      <c r="W24" s="20">
        <v>40</v>
      </c>
      <c r="Z24" s="2">
        <v>213067</v>
      </c>
    </row>
    <row r="25" spans="1:26" x14ac:dyDescent="0.25">
      <c r="A25" s="5">
        <f>VLOOKUP($H25,Plan2!$A$4:$H$30,2,FALSE)</f>
        <v>310</v>
      </c>
      <c r="B25" s="6" t="str">
        <f>VLOOKUP($H25,Plan2!$A$4:$H$30,3,FALSE)</f>
        <v>+</v>
      </c>
      <c r="C25" s="12">
        <f>VLOOKUP($H25,Plan2!$A$4:$H$30,4,FALSE)</f>
        <v>260</v>
      </c>
      <c r="D25" s="8" t="str">
        <f>VLOOKUP($H25,Plan2!$A$4:$H$30,5,FALSE)</f>
        <v>A</v>
      </c>
      <c r="E25" s="9">
        <f>VLOOKUP($H25,Plan2!$A$4:$H$30,6,FALSE)</f>
        <v>311</v>
      </c>
      <c r="F25" s="6" t="str">
        <f>VLOOKUP($H25,Plan2!$A$4:$H$30,7,FALSE)</f>
        <v>+</v>
      </c>
      <c r="G25" s="12">
        <f>VLOOKUP($H25,Plan2!$A$4:$H$30,8,FALSE)</f>
        <v>460</v>
      </c>
      <c r="H25" s="18" t="s">
        <v>66</v>
      </c>
      <c r="I25" s="2">
        <f t="shared" si="0"/>
        <v>45932</v>
      </c>
      <c r="J25" s="2"/>
      <c r="K25" s="3"/>
      <c r="L25" s="4">
        <v>0.4</v>
      </c>
      <c r="M25" s="19" t="s">
        <v>67</v>
      </c>
      <c r="N25" s="5">
        <f>VLOOKUP($M25,Plan2!$L$4:$S$31,2,FALSE)</f>
        <v>309</v>
      </c>
      <c r="O25" s="6" t="str">
        <f>VLOOKUP($M25,Plan2!$L$4:$S$31,3,FALSE)</f>
        <v>+</v>
      </c>
      <c r="P25" s="7">
        <f>VLOOKUP($M25,Plan2!$L$4:$S$31,4,FALSE)</f>
        <v>760</v>
      </c>
      <c r="Q25" s="8" t="str">
        <f>VLOOKUP($M25,Plan2!$L$4:$S$31,5,FALSE)</f>
        <v>A</v>
      </c>
      <c r="R25" s="9">
        <f>VLOOKUP($M25,Plan2!$L$4:$S$31,6,FALSE)</f>
        <v>310</v>
      </c>
      <c r="S25" s="6" t="str">
        <f>VLOOKUP($M25,Plan2!$L$4:$S$31,7,FALSE)</f>
        <v>+</v>
      </c>
      <c r="T25" s="7">
        <f>VLOOKUP($M25,Plan2!$L$4:$S$31,8,FALSE)</f>
        <v>280</v>
      </c>
      <c r="U25" s="1"/>
      <c r="V25" s="10" t="s">
        <v>72</v>
      </c>
      <c r="W25" s="20">
        <v>41</v>
      </c>
      <c r="Z25" s="2">
        <v>45932</v>
      </c>
    </row>
    <row r="26" spans="1:26" x14ac:dyDescent="0.25">
      <c r="A26" s="5">
        <f>VLOOKUP($H26,Plan2!$A$4:$H$30,2,FALSE)</f>
        <v>310</v>
      </c>
      <c r="B26" s="6" t="str">
        <f>VLOOKUP($H26,Plan2!$A$4:$H$30,3,FALSE)</f>
        <v>+</v>
      </c>
      <c r="C26" s="12">
        <f>VLOOKUP($H26,Plan2!$A$4:$H$30,4,FALSE)</f>
        <v>260</v>
      </c>
      <c r="D26" s="8" t="str">
        <f>VLOOKUP($H26,Plan2!$A$4:$H$30,5,FALSE)</f>
        <v>A</v>
      </c>
      <c r="E26" s="9">
        <f>VLOOKUP($H26,Plan2!$A$4:$H$30,6,FALSE)</f>
        <v>311</v>
      </c>
      <c r="F26" s="6" t="str">
        <f>VLOOKUP($H26,Plan2!$A$4:$H$30,7,FALSE)</f>
        <v>+</v>
      </c>
      <c r="G26" s="12">
        <f>VLOOKUP($H26,Plan2!$A$4:$H$30,8,FALSE)</f>
        <v>460</v>
      </c>
      <c r="H26" s="18" t="s">
        <v>66</v>
      </c>
      <c r="I26" s="2">
        <f t="shared" si="0"/>
        <v>396509</v>
      </c>
      <c r="J26" s="2"/>
      <c r="K26" s="3"/>
      <c r="L26" s="4">
        <v>1.1000000000000001</v>
      </c>
      <c r="M26" s="19" t="s">
        <v>68</v>
      </c>
      <c r="N26" s="5">
        <f>VLOOKUP($M26,Plan2!$L$4:$S$31,2,FALSE)</f>
        <v>311</v>
      </c>
      <c r="O26" s="6" t="str">
        <f>VLOOKUP($M26,Plan2!$L$4:$S$31,3,FALSE)</f>
        <v>+</v>
      </c>
      <c r="P26" s="7">
        <f>VLOOKUP($M26,Plan2!$L$4:$S$31,4,FALSE)</f>
        <v>420</v>
      </c>
      <c r="Q26" s="8" t="str">
        <f>VLOOKUP($M26,Plan2!$L$4:$S$31,5,FALSE)</f>
        <v>A</v>
      </c>
      <c r="R26" s="9">
        <f>VLOOKUP($M26,Plan2!$L$4:$S$31,6,FALSE)</f>
        <v>312</v>
      </c>
      <c r="S26" s="6" t="str">
        <f>VLOOKUP($M26,Plan2!$L$4:$S$31,7,FALSE)</f>
        <v>+</v>
      </c>
      <c r="T26" s="7">
        <f>VLOOKUP($M26,Plan2!$L$4:$S$31,8,FALSE)</f>
        <v>82</v>
      </c>
      <c r="U26" s="1"/>
      <c r="V26" s="10" t="s">
        <v>72</v>
      </c>
      <c r="W26" s="20">
        <v>42</v>
      </c>
      <c r="Z26" s="2">
        <v>396509</v>
      </c>
    </row>
    <row r="29" spans="1:26" x14ac:dyDescent="0.25">
      <c r="I29" s="20">
        <f>SUMIFS(I4:I26,L4:L26,K29)</f>
        <v>981177</v>
      </c>
      <c r="K29" s="20">
        <v>3.5</v>
      </c>
    </row>
  </sheetData>
  <mergeCells count="7">
    <mergeCell ref="A1:I1"/>
    <mergeCell ref="V2:V3"/>
    <mergeCell ref="U2:U3"/>
    <mergeCell ref="I2:K2"/>
    <mergeCell ref="N2:T3"/>
    <mergeCell ref="A2:G3"/>
    <mergeCell ref="J1:V1"/>
  </mergeCells>
  <conditionalFormatting sqref="V2 V4">
    <cfRule type="cellIs" dxfId="15" priority="45" stopIfTrue="1" operator="equal">
      <formula>"COMP LONG"</formula>
    </cfRule>
    <cfRule type="cellIs" dxfId="14" priority="46" stopIfTrue="1" operator="equal">
      <formula>"COMP LAT"</formula>
    </cfRule>
  </conditionalFormatting>
  <conditionalFormatting sqref="V17">
    <cfRule type="cellIs" dxfId="13" priority="35" stopIfTrue="1" operator="equal">
      <formula>"COMP LONG"</formula>
    </cfRule>
    <cfRule type="cellIs" dxfId="12" priority="36" stopIfTrue="1" operator="equal">
      <formula>"COMP LAT"</formula>
    </cfRule>
  </conditionalFormatting>
  <conditionalFormatting sqref="V5:V10">
    <cfRule type="cellIs" dxfId="11" priority="23" stopIfTrue="1" operator="equal">
      <formula>"COMP LONG"</formula>
    </cfRule>
    <cfRule type="cellIs" dxfId="10" priority="24" stopIfTrue="1" operator="equal">
      <formula>"COMP LAT"</formula>
    </cfRule>
  </conditionalFormatting>
  <conditionalFormatting sqref="V12:V16">
    <cfRule type="cellIs" dxfId="9" priority="21" stopIfTrue="1" operator="equal">
      <formula>"COMP LONG"</formula>
    </cfRule>
    <cfRule type="cellIs" dxfId="8" priority="22" stopIfTrue="1" operator="equal">
      <formula>"COMP LAT"</formula>
    </cfRule>
  </conditionalFormatting>
  <conditionalFormatting sqref="V18:V23">
    <cfRule type="cellIs" dxfId="7" priority="19" stopIfTrue="1" operator="equal">
      <formula>"COMP LONG"</formula>
    </cfRule>
    <cfRule type="cellIs" dxfId="6" priority="20" stopIfTrue="1" operator="equal">
      <formula>"COMP LAT"</formula>
    </cfRule>
  </conditionalFormatting>
  <conditionalFormatting sqref="V25:V26">
    <cfRule type="cellIs" dxfId="5" priority="15" stopIfTrue="1" operator="equal">
      <formula>"COMP LONG"</formula>
    </cfRule>
    <cfRule type="cellIs" dxfId="4" priority="16" stopIfTrue="1" operator="equal">
      <formula>"COMP LAT"</formula>
    </cfRule>
  </conditionalFormatting>
  <conditionalFormatting sqref="V24">
    <cfRule type="cellIs" dxfId="3" priority="13" stopIfTrue="1" operator="equal">
      <formula>"COMP LONG"</formula>
    </cfRule>
    <cfRule type="cellIs" dxfId="2" priority="14" stopIfTrue="1" operator="equal">
      <formula>"COMP LAT"</formula>
    </cfRule>
  </conditionalFormatting>
  <conditionalFormatting sqref="V11">
    <cfRule type="cellIs" dxfId="1" priority="11" stopIfTrue="1" operator="equal">
      <formula>"COMP LONG"</formula>
    </cfRule>
    <cfRule type="cellIs" dxfId="0" priority="12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S31"/>
  <sheetViews>
    <sheetView workbookViewId="0">
      <selection activeCell="J18" sqref="J18"/>
    </sheetView>
  </sheetViews>
  <sheetFormatPr defaultRowHeight="15" x14ac:dyDescent="0.25"/>
  <cols>
    <col min="2" max="2" width="4" bestFit="1" customWidth="1"/>
    <col min="3" max="3" width="2" bestFit="1" customWidth="1"/>
    <col min="4" max="4" width="4" bestFit="1" customWidth="1"/>
    <col min="5" max="5" width="2.28515625" bestFit="1" customWidth="1"/>
    <col min="6" max="6" width="4" bestFit="1" customWidth="1"/>
    <col min="7" max="7" width="2" bestFit="1" customWidth="1"/>
    <col min="8" max="8" width="4" bestFit="1" customWidth="1"/>
    <col min="13" max="13" width="7" bestFit="1" customWidth="1"/>
    <col min="14" max="14" width="2" bestFit="1" customWidth="1"/>
    <col min="15" max="15" width="4" bestFit="1" customWidth="1"/>
    <col min="16" max="16" width="2.28515625" bestFit="1" customWidth="1"/>
    <col min="17" max="17" width="4" bestFit="1" customWidth="1"/>
    <col min="18" max="18" width="2" bestFit="1" customWidth="1"/>
    <col min="19" max="19" width="7" bestFit="1" customWidth="1"/>
    <col min="20" max="20" width="4" bestFit="1" customWidth="1"/>
  </cols>
  <sheetData>
    <row r="4" spans="1:19" x14ac:dyDescent="0.25">
      <c r="A4" s="15" t="s">
        <v>12</v>
      </c>
      <c r="B4">
        <v>244</v>
      </c>
      <c r="C4" t="s">
        <v>10</v>
      </c>
      <c r="D4">
        <v>420</v>
      </c>
      <c r="E4" t="s">
        <v>11</v>
      </c>
      <c r="F4">
        <v>245</v>
      </c>
      <c r="G4" t="s">
        <v>10</v>
      </c>
      <c r="H4">
        <v>760</v>
      </c>
      <c r="L4" s="16" t="s">
        <v>13</v>
      </c>
      <c r="M4">
        <v>243</v>
      </c>
      <c r="N4" t="s">
        <v>10</v>
      </c>
      <c r="O4">
        <v>932</v>
      </c>
      <c r="P4" t="s">
        <v>11</v>
      </c>
      <c r="Q4">
        <v>244</v>
      </c>
      <c r="R4" t="s">
        <v>10</v>
      </c>
      <c r="S4">
        <v>440</v>
      </c>
    </row>
    <row r="5" spans="1:19" x14ac:dyDescent="0.25">
      <c r="A5" s="15" t="s">
        <v>16</v>
      </c>
      <c r="B5">
        <v>247</v>
      </c>
      <c r="C5" t="s">
        <v>10</v>
      </c>
      <c r="D5">
        <v>680</v>
      </c>
      <c r="E5" t="s">
        <v>11</v>
      </c>
      <c r="F5">
        <v>249</v>
      </c>
      <c r="G5" t="s">
        <v>10</v>
      </c>
      <c r="H5">
        <v>420</v>
      </c>
      <c r="L5" s="16" t="s">
        <v>15</v>
      </c>
      <c r="M5">
        <v>245</v>
      </c>
      <c r="N5" t="s">
        <v>10</v>
      </c>
      <c r="O5">
        <v>740</v>
      </c>
      <c r="P5" t="s">
        <v>11</v>
      </c>
      <c r="Q5">
        <v>247</v>
      </c>
      <c r="R5" t="s">
        <v>10</v>
      </c>
      <c r="S5">
        <v>720</v>
      </c>
    </row>
    <row r="6" spans="1:19" x14ac:dyDescent="0.25">
      <c r="A6" s="15" t="s">
        <v>19</v>
      </c>
      <c r="B6">
        <v>250</v>
      </c>
      <c r="C6" t="s">
        <v>10</v>
      </c>
      <c r="D6">
        <v>880</v>
      </c>
      <c r="E6" t="s">
        <v>11</v>
      </c>
      <c r="F6">
        <v>251</v>
      </c>
      <c r="G6" t="s">
        <v>10</v>
      </c>
      <c r="H6">
        <v>204.07</v>
      </c>
      <c r="L6" s="16" t="s">
        <v>18</v>
      </c>
      <c r="M6">
        <v>249</v>
      </c>
      <c r="N6" t="s">
        <v>10</v>
      </c>
      <c r="O6">
        <v>380</v>
      </c>
      <c r="P6" t="s">
        <v>11</v>
      </c>
      <c r="Q6">
        <v>250</v>
      </c>
      <c r="R6" t="s">
        <v>10</v>
      </c>
      <c r="S6">
        <v>920</v>
      </c>
    </row>
    <row r="7" spans="1:19" x14ac:dyDescent="0.25">
      <c r="A7" s="15" t="s">
        <v>21</v>
      </c>
      <c r="B7">
        <v>251</v>
      </c>
      <c r="C7" t="s">
        <v>10</v>
      </c>
      <c r="D7">
        <v>760</v>
      </c>
      <c r="E7" t="s">
        <v>11</v>
      </c>
      <c r="F7">
        <v>255</v>
      </c>
      <c r="G7" t="s">
        <v>10</v>
      </c>
      <c r="H7">
        <v>900</v>
      </c>
      <c r="L7" s="16" t="s">
        <v>20</v>
      </c>
      <c r="M7">
        <v>251</v>
      </c>
      <c r="N7" t="s">
        <v>10</v>
      </c>
      <c r="O7">
        <v>180</v>
      </c>
      <c r="P7" t="s">
        <v>11</v>
      </c>
      <c r="Q7">
        <v>251</v>
      </c>
      <c r="R7" t="s">
        <v>10</v>
      </c>
      <c r="S7">
        <v>800</v>
      </c>
    </row>
    <row r="8" spans="1:19" x14ac:dyDescent="0.25">
      <c r="A8" s="15" t="s">
        <v>22</v>
      </c>
      <c r="B8">
        <v>258</v>
      </c>
      <c r="C8" t="s">
        <v>10</v>
      </c>
      <c r="D8">
        <v>800</v>
      </c>
      <c r="E8" t="s">
        <v>11</v>
      </c>
      <c r="F8">
        <v>259</v>
      </c>
      <c r="G8" t="s">
        <v>10</v>
      </c>
      <c r="H8">
        <v>680</v>
      </c>
      <c r="L8" s="16" t="s">
        <v>17</v>
      </c>
      <c r="M8">
        <v>255</v>
      </c>
      <c r="N8" t="s">
        <v>10</v>
      </c>
      <c r="O8">
        <v>880</v>
      </c>
      <c r="P8" t="s">
        <v>11</v>
      </c>
      <c r="Q8">
        <v>258</v>
      </c>
      <c r="R8" t="s">
        <v>10</v>
      </c>
      <c r="S8">
        <v>820</v>
      </c>
    </row>
    <row r="9" spans="1:19" x14ac:dyDescent="0.25">
      <c r="A9" s="15" t="s">
        <v>24</v>
      </c>
      <c r="B9">
        <v>259</v>
      </c>
      <c r="C9" t="s">
        <v>10</v>
      </c>
      <c r="D9">
        <v>940</v>
      </c>
      <c r="E9" t="s">
        <v>11</v>
      </c>
      <c r="F9">
        <v>260</v>
      </c>
      <c r="G9" t="s">
        <v>10</v>
      </c>
      <c r="H9">
        <v>520</v>
      </c>
      <c r="L9" s="16" t="s">
        <v>23</v>
      </c>
      <c r="M9">
        <v>259</v>
      </c>
      <c r="N9" t="s">
        <v>10</v>
      </c>
      <c r="O9">
        <v>660</v>
      </c>
      <c r="P9" t="s">
        <v>11</v>
      </c>
      <c r="Q9">
        <v>259</v>
      </c>
      <c r="R9" t="s">
        <v>10</v>
      </c>
      <c r="S9">
        <v>960</v>
      </c>
    </row>
    <row r="10" spans="1:19" x14ac:dyDescent="0.25">
      <c r="A10" s="15" t="s">
        <v>29</v>
      </c>
      <c r="B10">
        <v>260</v>
      </c>
      <c r="C10" t="s">
        <v>10</v>
      </c>
      <c r="D10">
        <v>880</v>
      </c>
      <c r="E10" t="s">
        <v>11</v>
      </c>
      <c r="F10">
        <v>261</v>
      </c>
      <c r="G10" t="s">
        <v>10</v>
      </c>
      <c r="H10">
        <v>20</v>
      </c>
      <c r="L10" s="16" t="s">
        <v>26</v>
      </c>
      <c r="M10">
        <v>260</v>
      </c>
      <c r="N10" t="s">
        <v>10</v>
      </c>
      <c r="O10">
        <v>500</v>
      </c>
      <c r="P10" t="s">
        <v>11</v>
      </c>
      <c r="Q10">
        <v>260</v>
      </c>
      <c r="R10" t="s">
        <v>10</v>
      </c>
      <c r="S10">
        <v>900</v>
      </c>
    </row>
    <row r="11" spans="1:19" x14ac:dyDescent="0.25">
      <c r="A11" s="15" t="s">
        <v>25</v>
      </c>
      <c r="B11">
        <v>261</v>
      </c>
      <c r="C11" t="s">
        <v>10</v>
      </c>
      <c r="D11">
        <v>380</v>
      </c>
      <c r="E11" t="s">
        <v>11</v>
      </c>
      <c r="F11">
        <v>262</v>
      </c>
      <c r="G11" t="s">
        <v>10</v>
      </c>
      <c r="H11">
        <v>420</v>
      </c>
      <c r="L11" s="16" t="s">
        <v>28</v>
      </c>
      <c r="M11">
        <v>261</v>
      </c>
      <c r="N11" t="s">
        <v>10</v>
      </c>
      <c r="O11">
        <v>0</v>
      </c>
      <c r="P11" t="s">
        <v>11</v>
      </c>
      <c r="Q11">
        <v>261</v>
      </c>
      <c r="R11" t="s">
        <v>10</v>
      </c>
      <c r="S11">
        <v>460</v>
      </c>
    </row>
    <row r="12" spans="1:19" x14ac:dyDescent="0.25">
      <c r="A12" s="15" t="s">
        <v>27</v>
      </c>
      <c r="B12">
        <v>262</v>
      </c>
      <c r="C12" t="s">
        <v>10</v>
      </c>
      <c r="D12">
        <v>620</v>
      </c>
      <c r="E12" t="s">
        <v>11</v>
      </c>
      <c r="F12">
        <v>262</v>
      </c>
      <c r="G12" t="s">
        <v>10</v>
      </c>
      <c r="H12">
        <v>900</v>
      </c>
      <c r="L12" s="16" t="s">
        <v>30</v>
      </c>
      <c r="M12">
        <v>262</v>
      </c>
      <c r="N12" t="s">
        <v>10</v>
      </c>
      <c r="O12">
        <v>380</v>
      </c>
      <c r="P12" t="s">
        <v>11</v>
      </c>
      <c r="Q12">
        <v>262</v>
      </c>
      <c r="R12" t="s">
        <v>10</v>
      </c>
      <c r="S12">
        <v>640</v>
      </c>
    </row>
    <row r="13" spans="1:19" x14ac:dyDescent="0.25">
      <c r="A13" s="15" t="s">
        <v>32</v>
      </c>
      <c r="B13">
        <v>265</v>
      </c>
      <c r="C13" t="s">
        <v>10</v>
      </c>
      <c r="D13">
        <v>640</v>
      </c>
      <c r="E13" t="s">
        <v>11</v>
      </c>
      <c r="F13">
        <v>266</v>
      </c>
      <c r="G13" t="s">
        <v>10</v>
      </c>
      <c r="H13">
        <v>0</v>
      </c>
      <c r="L13" s="16" t="s">
        <v>31</v>
      </c>
      <c r="M13">
        <v>262</v>
      </c>
      <c r="N13" t="s">
        <v>10</v>
      </c>
      <c r="O13">
        <v>880</v>
      </c>
      <c r="P13" t="s">
        <v>11</v>
      </c>
      <c r="Q13">
        <v>265</v>
      </c>
      <c r="R13" t="s">
        <v>10</v>
      </c>
      <c r="S13">
        <v>680</v>
      </c>
    </row>
    <row r="14" spans="1:19" x14ac:dyDescent="0.25">
      <c r="A14" s="15" t="s">
        <v>34</v>
      </c>
      <c r="B14">
        <v>266</v>
      </c>
      <c r="C14" t="s">
        <v>10</v>
      </c>
      <c r="D14">
        <v>280</v>
      </c>
      <c r="E14" t="s">
        <v>11</v>
      </c>
      <c r="F14">
        <v>266</v>
      </c>
      <c r="G14" t="s">
        <v>10</v>
      </c>
      <c r="H14">
        <v>960</v>
      </c>
      <c r="L14" s="16" t="s">
        <v>33</v>
      </c>
      <c r="M14">
        <v>265</v>
      </c>
      <c r="N14" t="s">
        <v>10</v>
      </c>
      <c r="O14">
        <v>960</v>
      </c>
      <c r="P14" t="s">
        <v>11</v>
      </c>
      <c r="Q14">
        <v>266</v>
      </c>
      <c r="R14" t="s">
        <v>10</v>
      </c>
      <c r="S14">
        <v>320</v>
      </c>
    </row>
    <row r="15" spans="1:19" x14ac:dyDescent="0.25">
      <c r="A15" s="15" t="s">
        <v>36</v>
      </c>
      <c r="B15">
        <v>267</v>
      </c>
      <c r="C15" t="s">
        <v>10</v>
      </c>
      <c r="D15">
        <v>880</v>
      </c>
      <c r="E15" t="s">
        <v>11</v>
      </c>
      <c r="F15">
        <v>268</v>
      </c>
      <c r="G15" t="s">
        <v>10</v>
      </c>
      <c r="H15">
        <v>760</v>
      </c>
      <c r="L15" s="16" t="s">
        <v>35</v>
      </c>
      <c r="M15">
        <v>266</v>
      </c>
      <c r="N15" t="s">
        <v>10</v>
      </c>
      <c r="O15">
        <v>640</v>
      </c>
      <c r="P15" t="s">
        <v>11</v>
      </c>
      <c r="Q15">
        <v>267</v>
      </c>
      <c r="R15" t="s">
        <v>10</v>
      </c>
      <c r="S15">
        <v>920</v>
      </c>
    </row>
    <row r="16" spans="1:19" x14ac:dyDescent="0.25">
      <c r="A16" s="15" t="s">
        <v>37</v>
      </c>
      <c r="B16">
        <v>269</v>
      </c>
      <c r="C16" t="s">
        <v>10</v>
      </c>
      <c r="D16">
        <v>500</v>
      </c>
      <c r="E16" t="s">
        <v>11</v>
      </c>
      <c r="F16">
        <v>269</v>
      </c>
      <c r="G16" t="s">
        <v>10</v>
      </c>
      <c r="H16">
        <v>860</v>
      </c>
      <c r="L16" s="16" t="s">
        <v>38</v>
      </c>
      <c r="M16">
        <v>268</v>
      </c>
      <c r="N16" t="s">
        <v>10</v>
      </c>
      <c r="O16">
        <v>740</v>
      </c>
      <c r="P16" t="s">
        <v>11</v>
      </c>
      <c r="Q16">
        <v>269</v>
      </c>
      <c r="R16" t="s">
        <v>10</v>
      </c>
      <c r="S16">
        <v>520</v>
      </c>
    </row>
    <row r="17" spans="1:19" x14ac:dyDescent="0.25">
      <c r="A17" s="15" t="s">
        <v>41</v>
      </c>
      <c r="B17">
        <v>270</v>
      </c>
      <c r="C17" t="s">
        <v>10</v>
      </c>
      <c r="D17">
        <v>100</v>
      </c>
      <c r="E17" t="s">
        <v>11</v>
      </c>
      <c r="F17">
        <v>270</v>
      </c>
      <c r="G17" t="s">
        <v>10</v>
      </c>
      <c r="H17">
        <v>560</v>
      </c>
      <c r="L17" s="16" t="s">
        <v>40</v>
      </c>
      <c r="M17">
        <v>269</v>
      </c>
      <c r="N17" t="s">
        <v>10</v>
      </c>
      <c r="O17">
        <v>840</v>
      </c>
      <c r="P17" t="s">
        <v>11</v>
      </c>
      <c r="Q17">
        <v>270</v>
      </c>
      <c r="R17" t="s">
        <v>10</v>
      </c>
      <c r="S17">
        <v>120</v>
      </c>
    </row>
    <row r="18" spans="1:19" x14ac:dyDescent="0.25">
      <c r="A18" s="15" t="s">
        <v>42</v>
      </c>
      <c r="B18">
        <v>272</v>
      </c>
      <c r="C18" t="s">
        <v>10</v>
      </c>
      <c r="D18">
        <v>540</v>
      </c>
      <c r="E18" t="s">
        <v>11</v>
      </c>
      <c r="F18">
        <v>272</v>
      </c>
      <c r="G18" t="s">
        <v>10</v>
      </c>
      <c r="H18">
        <v>700</v>
      </c>
      <c r="L18" s="16" t="s">
        <v>39</v>
      </c>
      <c r="M18">
        <v>270</v>
      </c>
      <c r="N18" t="s">
        <v>10</v>
      </c>
      <c r="O18">
        <v>540</v>
      </c>
      <c r="P18" t="s">
        <v>11</v>
      </c>
      <c r="Q18">
        <v>272</v>
      </c>
      <c r="R18" t="s">
        <v>10</v>
      </c>
      <c r="S18">
        <v>560</v>
      </c>
    </row>
    <row r="19" spans="1:19" x14ac:dyDescent="0.25">
      <c r="A19" s="15" t="s">
        <v>46</v>
      </c>
      <c r="B19">
        <v>273</v>
      </c>
      <c r="C19" t="s">
        <v>10</v>
      </c>
      <c r="D19">
        <v>0</v>
      </c>
      <c r="E19" t="s">
        <v>11</v>
      </c>
      <c r="F19">
        <v>273</v>
      </c>
      <c r="G19" t="s">
        <v>10</v>
      </c>
      <c r="H19">
        <v>940</v>
      </c>
      <c r="L19" s="16" t="s">
        <v>45</v>
      </c>
      <c r="M19">
        <v>272</v>
      </c>
      <c r="N19" t="s">
        <v>10</v>
      </c>
      <c r="O19">
        <v>680</v>
      </c>
      <c r="P19" t="s">
        <v>11</v>
      </c>
      <c r="Q19">
        <v>273</v>
      </c>
      <c r="R19" t="s">
        <v>10</v>
      </c>
      <c r="S19">
        <v>20</v>
      </c>
    </row>
    <row r="20" spans="1:19" x14ac:dyDescent="0.25">
      <c r="A20" s="15" t="s">
        <v>47</v>
      </c>
      <c r="B20">
        <v>274</v>
      </c>
      <c r="C20" t="s">
        <v>10</v>
      </c>
      <c r="D20">
        <v>320</v>
      </c>
      <c r="E20" t="s">
        <v>11</v>
      </c>
      <c r="F20">
        <v>280</v>
      </c>
      <c r="G20" t="s">
        <v>10</v>
      </c>
      <c r="H20">
        <v>920</v>
      </c>
      <c r="L20" s="16" t="s">
        <v>48</v>
      </c>
      <c r="M20">
        <v>273</v>
      </c>
      <c r="N20" t="s">
        <v>10</v>
      </c>
      <c r="O20">
        <v>920</v>
      </c>
      <c r="P20" t="s">
        <v>11</v>
      </c>
      <c r="Q20">
        <v>274</v>
      </c>
      <c r="R20" t="s">
        <v>10</v>
      </c>
      <c r="S20">
        <v>360</v>
      </c>
    </row>
    <row r="21" spans="1:19" x14ac:dyDescent="0.25">
      <c r="A21" s="15" t="s">
        <v>50</v>
      </c>
      <c r="B21">
        <v>282</v>
      </c>
      <c r="C21" t="s">
        <v>10</v>
      </c>
      <c r="D21">
        <v>80</v>
      </c>
      <c r="E21" t="s">
        <v>11</v>
      </c>
      <c r="F21">
        <v>282</v>
      </c>
      <c r="G21" t="s">
        <v>10</v>
      </c>
      <c r="H21">
        <v>280</v>
      </c>
      <c r="L21" s="16" t="s">
        <v>49</v>
      </c>
      <c r="M21">
        <v>280</v>
      </c>
      <c r="N21" t="s">
        <v>10</v>
      </c>
      <c r="O21">
        <v>880</v>
      </c>
      <c r="P21" t="s">
        <v>11</v>
      </c>
      <c r="Q21">
        <v>282</v>
      </c>
      <c r="R21" t="s">
        <v>10</v>
      </c>
      <c r="S21">
        <v>100</v>
      </c>
    </row>
    <row r="22" spans="1:19" x14ac:dyDescent="0.25">
      <c r="A22" s="15" t="s">
        <v>51</v>
      </c>
      <c r="B22">
        <v>282</v>
      </c>
      <c r="C22" t="s">
        <v>10</v>
      </c>
      <c r="D22">
        <v>400</v>
      </c>
      <c r="E22" t="s">
        <v>11</v>
      </c>
      <c r="F22">
        <v>283</v>
      </c>
      <c r="G22" t="s">
        <v>10</v>
      </c>
      <c r="H22">
        <v>600</v>
      </c>
      <c r="L22" s="16" t="s">
        <v>43</v>
      </c>
      <c r="M22">
        <v>282</v>
      </c>
      <c r="N22" t="s">
        <v>10</v>
      </c>
      <c r="O22">
        <v>260</v>
      </c>
      <c r="P22" t="s">
        <v>11</v>
      </c>
      <c r="Q22">
        <v>282</v>
      </c>
      <c r="R22" t="s">
        <v>10</v>
      </c>
      <c r="S22">
        <v>420</v>
      </c>
    </row>
    <row r="23" spans="1:19" x14ac:dyDescent="0.25">
      <c r="A23" s="15" t="s">
        <v>52</v>
      </c>
      <c r="B23">
        <v>284</v>
      </c>
      <c r="C23" t="s">
        <v>10</v>
      </c>
      <c r="D23">
        <v>400</v>
      </c>
      <c r="E23" t="s">
        <v>11</v>
      </c>
      <c r="F23">
        <v>286</v>
      </c>
      <c r="G23" t="s">
        <v>10</v>
      </c>
      <c r="H23">
        <v>520</v>
      </c>
      <c r="L23" s="16" t="s">
        <v>44</v>
      </c>
      <c r="M23">
        <v>283</v>
      </c>
      <c r="N23" t="s">
        <v>10</v>
      </c>
      <c r="O23">
        <v>580</v>
      </c>
      <c r="P23" t="s">
        <v>11</v>
      </c>
      <c r="Q23">
        <v>284</v>
      </c>
      <c r="R23" t="s">
        <v>10</v>
      </c>
      <c r="S23">
        <v>420</v>
      </c>
    </row>
    <row r="24" spans="1:19" x14ac:dyDescent="0.25">
      <c r="A24" s="15" t="s">
        <v>54</v>
      </c>
      <c r="B24">
        <v>287</v>
      </c>
      <c r="C24" t="s">
        <v>10</v>
      </c>
      <c r="D24">
        <v>540</v>
      </c>
      <c r="E24" t="s">
        <v>11</v>
      </c>
      <c r="F24">
        <v>290</v>
      </c>
      <c r="G24" t="s">
        <v>10</v>
      </c>
      <c r="H24">
        <v>800</v>
      </c>
      <c r="L24" s="16" t="s">
        <v>53</v>
      </c>
      <c r="M24">
        <v>286</v>
      </c>
      <c r="N24" t="s">
        <v>10</v>
      </c>
      <c r="O24">
        <v>500</v>
      </c>
      <c r="P24" t="s">
        <v>11</v>
      </c>
      <c r="Q24">
        <v>287</v>
      </c>
      <c r="R24" t="s">
        <v>10</v>
      </c>
      <c r="S24">
        <v>560</v>
      </c>
    </row>
    <row r="25" spans="1:19" x14ac:dyDescent="0.25">
      <c r="A25" s="15" t="s">
        <v>57</v>
      </c>
      <c r="B25">
        <v>293</v>
      </c>
      <c r="C25" t="s">
        <v>10</v>
      </c>
      <c r="D25">
        <v>480</v>
      </c>
      <c r="E25" t="s">
        <v>11</v>
      </c>
      <c r="F25">
        <v>295</v>
      </c>
      <c r="G25" t="s">
        <v>10</v>
      </c>
      <c r="H25">
        <v>40</v>
      </c>
      <c r="L25" s="16" t="s">
        <v>56</v>
      </c>
      <c r="M25">
        <v>290</v>
      </c>
      <c r="N25" t="s">
        <v>10</v>
      </c>
      <c r="O25">
        <v>780</v>
      </c>
      <c r="P25" t="s">
        <v>11</v>
      </c>
      <c r="Q25">
        <v>293</v>
      </c>
      <c r="R25" t="s">
        <v>10</v>
      </c>
      <c r="S25">
        <v>500</v>
      </c>
    </row>
    <row r="26" spans="1:19" x14ac:dyDescent="0.25">
      <c r="A26" s="15" t="s">
        <v>58</v>
      </c>
      <c r="B26">
        <v>295</v>
      </c>
      <c r="C26" t="s">
        <v>10</v>
      </c>
      <c r="D26">
        <v>940</v>
      </c>
      <c r="E26" t="s">
        <v>11</v>
      </c>
      <c r="F26">
        <v>299</v>
      </c>
      <c r="G26" t="s">
        <v>10</v>
      </c>
      <c r="H26">
        <v>500</v>
      </c>
      <c r="L26" s="16" t="s">
        <v>55</v>
      </c>
      <c r="M26">
        <v>295</v>
      </c>
      <c r="N26" t="s">
        <v>10</v>
      </c>
      <c r="O26">
        <v>20</v>
      </c>
      <c r="P26" t="s">
        <v>11</v>
      </c>
      <c r="Q26">
        <v>295</v>
      </c>
      <c r="R26" t="s">
        <v>10</v>
      </c>
      <c r="S26">
        <v>960</v>
      </c>
    </row>
    <row r="27" spans="1:19" x14ac:dyDescent="0.25">
      <c r="A27" s="15" t="s">
        <v>59</v>
      </c>
      <c r="B27">
        <v>301</v>
      </c>
      <c r="C27" t="s">
        <v>10</v>
      </c>
      <c r="D27">
        <v>180</v>
      </c>
      <c r="E27" t="s">
        <v>11</v>
      </c>
      <c r="F27">
        <v>302</v>
      </c>
      <c r="G27" t="s">
        <v>10</v>
      </c>
      <c r="H27">
        <v>760</v>
      </c>
      <c r="L27" s="16" t="s">
        <v>60</v>
      </c>
      <c r="M27">
        <v>299</v>
      </c>
      <c r="N27" t="s">
        <v>10</v>
      </c>
      <c r="O27">
        <v>480</v>
      </c>
      <c r="P27" t="s">
        <v>11</v>
      </c>
      <c r="Q27">
        <v>301</v>
      </c>
      <c r="R27" t="s">
        <v>10</v>
      </c>
      <c r="S27">
        <v>220</v>
      </c>
    </row>
    <row r="28" spans="1:19" x14ac:dyDescent="0.25">
      <c r="A28" s="15" t="s">
        <v>63</v>
      </c>
      <c r="B28">
        <v>303</v>
      </c>
      <c r="C28" t="s">
        <v>10</v>
      </c>
      <c r="D28">
        <v>440</v>
      </c>
      <c r="E28" t="s">
        <v>11</v>
      </c>
      <c r="F28">
        <v>305</v>
      </c>
      <c r="G28" t="s">
        <v>10</v>
      </c>
      <c r="H28">
        <v>240</v>
      </c>
      <c r="L28" s="16" t="s">
        <v>62</v>
      </c>
      <c r="M28">
        <v>302</v>
      </c>
      <c r="N28" t="s">
        <v>10</v>
      </c>
      <c r="O28">
        <v>740</v>
      </c>
      <c r="P28" t="s">
        <v>11</v>
      </c>
      <c r="Q28">
        <v>303</v>
      </c>
      <c r="R28" t="s">
        <v>10</v>
      </c>
      <c r="S28">
        <v>460</v>
      </c>
    </row>
    <row r="29" spans="1:19" x14ac:dyDescent="0.25">
      <c r="A29" s="15" t="s">
        <v>65</v>
      </c>
      <c r="B29">
        <v>307</v>
      </c>
      <c r="C29" t="s">
        <v>10</v>
      </c>
      <c r="D29">
        <v>0</v>
      </c>
      <c r="E29" t="s">
        <v>11</v>
      </c>
      <c r="F29">
        <v>309</v>
      </c>
      <c r="G29" t="s">
        <v>10</v>
      </c>
      <c r="H29">
        <v>780</v>
      </c>
      <c r="L29" s="16" t="s">
        <v>64</v>
      </c>
      <c r="M29">
        <v>305</v>
      </c>
      <c r="N29" t="s">
        <v>10</v>
      </c>
      <c r="O29">
        <v>200</v>
      </c>
      <c r="P29" t="s">
        <v>11</v>
      </c>
      <c r="Q29">
        <v>307</v>
      </c>
      <c r="R29" t="s">
        <v>10</v>
      </c>
      <c r="S29">
        <v>20</v>
      </c>
    </row>
    <row r="30" spans="1:19" x14ac:dyDescent="0.25">
      <c r="A30" s="15" t="s">
        <v>66</v>
      </c>
      <c r="B30">
        <v>310</v>
      </c>
      <c r="C30" t="s">
        <v>10</v>
      </c>
      <c r="D30">
        <v>260</v>
      </c>
      <c r="E30" t="s">
        <v>11</v>
      </c>
      <c r="F30">
        <v>311</v>
      </c>
      <c r="G30" t="s">
        <v>10</v>
      </c>
      <c r="H30">
        <v>460</v>
      </c>
      <c r="L30" s="16" t="s">
        <v>67</v>
      </c>
      <c r="M30">
        <v>309</v>
      </c>
      <c r="N30" t="s">
        <v>10</v>
      </c>
      <c r="O30">
        <v>760</v>
      </c>
      <c r="P30" t="s">
        <v>11</v>
      </c>
      <c r="Q30">
        <v>310</v>
      </c>
      <c r="R30" t="s">
        <v>10</v>
      </c>
      <c r="S30">
        <v>280</v>
      </c>
    </row>
    <row r="31" spans="1:19" x14ac:dyDescent="0.25">
      <c r="L31" s="16" t="s">
        <v>68</v>
      </c>
      <c r="M31">
        <v>311</v>
      </c>
      <c r="N31" t="s">
        <v>10</v>
      </c>
      <c r="O31">
        <v>420</v>
      </c>
      <c r="P31" t="s">
        <v>11</v>
      </c>
      <c r="Q31">
        <v>312</v>
      </c>
      <c r="R31" t="s">
        <v>10</v>
      </c>
      <c r="S31">
        <v>82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HENRIQUE SALES OLIVEIRA Luis</cp:lastModifiedBy>
  <cp:lastPrinted>2015-12-01T13:54:18Z</cp:lastPrinted>
  <dcterms:created xsi:type="dcterms:W3CDTF">2015-11-30T21:44:18Z</dcterms:created>
  <dcterms:modified xsi:type="dcterms:W3CDTF">2019-05-17T20:35:30Z</dcterms:modified>
</cp:coreProperties>
</file>